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hidePivotFieldList="1"/>
  <mc:AlternateContent xmlns:mc="http://schemas.openxmlformats.org/markup-compatibility/2006">
    <mc:Choice Requires="x15">
      <x15ac:absPath xmlns:x15ac="http://schemas.microsoft.com/office/spreadsheetml/2010/11/ac" url="C:\Users\Élo\Dropbox (MAGI)\ERPP_EnergyModellingInitiative_Y2\EI2\EI2-Web_downloadable_files\"/>
    </mc:Choice>
  </mc:AlternateContent>
  <xr:revisionPtr revIDLastSave="0" documentId="13_ncr:1_{938D9807-E6AD-466E-982A-789B79EE51EB}" xr6:coauthVersionLast="46" xr6:coauthVersionMax="46" xr10:uidLastSave="{00000000-0000-0000-0000-000000000000}"/>
  <bookViews>
    <workbookView xWindow="-120" yWindow="-120" windowWidth="20730" windowHeight="11760" tabRatio="827" activeTab="1" xr2:uid="{00000000-000D-0000-FFFF-FFFF00000000}"/>
  </bookViews>
  <sheets>
    <sheet name="ABOUT" sheetId="17" r:id="rId1"/>
    <sheet name="INFO" sheetId="16" r:id="rId2"/>
    <sheet name="Technologies" sheetId="6" r:id="rId3"/>
    <sheet name="Cost and Labour" sheetId="4" r:id="rId4"/>
    <sheet name="Purchase" sheetId="7" r:id="rId5"/>
    <sheet name="Labour-1" sheetId="8" r:id="rId6"/>
    <sheet name="Labour-2" sheetId="11" r:id="rId7"/>
    <sheet name="Labour-3" sheetId="14" r:id="rId8"/>
    <sheet name="Maintenance" sheetId="12" r:id="rId9"/>
    <sheet name="Wage" sheetId="15" r:id="rId10"/>
    <sheet name="Reports" sheetId="1" r:id="rId11"/>
  </sheets>
  <definedNames>
    <definedName name="_xlnm._FilterDatabase" localSheetId="2" hidden="1">Technologies!$A$1:$F$16</definedName>
  </definedNames>
  <calcPr calcId="191029"/>
  <pivotCaches>
    <pivotCache cacheId="0" r:id="rId12"/>
    <pivotCache cacheId="1"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7" i="15" l="1"/>
  <c r="D10" i="15"/>
  <c r="D12" i="15"/>
  <c r="G6" i="15"/>
  <c r="G7" i="15"/>
  <c r="G8" i="15"/>
  <c r="G9" i="15"/>
  <c r="G10" i="15"/>
  <c r="G11" i="15"/>
  <c r="G12" i="15"/>
  <c r="G13" i="15"/>
  <c r="G14" i="15"/>
  <c r="G15" i="15"/>
  <c r="G16" i="15"/>
  <c r="G17" i="15"/>
  <c r="G5" i="15"/>
  <c r="D14" i="15"/>
  <c r="D11" i="15"/>
  <c r="D8" i="15"/>
  <c r="D15" i="15"/>
  <c r="D13" i="15"/>
  <c r="D7" i="15"/>
  <c r="D16" i="15"/>
  <c r="D5" i="15"/>
  <c r="D6" i="15"/>
  <c r="D9" i="15"/>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C3" i="14"/>
  <c r="H13" i="14"/>
  <c r="C1" i="14"/>
  <c r="H11" i="14"/>
  <c r="C2" i="14"/>
  <c r="H15" i="14"/>
  <c r="H7" i="14"/>
  <c r="D5" i="7"/>
  <c r="C4" i="14"/>
  <c r="F5" i="7"/>
  <c r="G3"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08" i="8"/>
  <c r="I209" i="8"/>
  <c r="I210" i="8"/>
  <c r="H4" i="8"/>
  <c r="J4" i="8"/>
  <c r="H5" i="8"/>
  <c r="J5" i="8"/>
  <c r="H6" i="8"/>
  <c r="H7" i="8"/>
  <c r="J7" i="8"/>
  <c r="H8" i="8"/>
  <c r="J8" i="8"/>
  <c r="H9" i="8"/>
  <c r="J9" i="8"/>
  <c r="H10" i="8"/>
  <c r="H11" i="8"/>
  <c r="J11" i="8"/>
  <c r="H12" i="8"/>
  <c r="J12" i="8"/>
  <c r="H13" i="8"/>
  <c r="J13" i="8"/>
  <c r="H14" i="8"/>
  <c r="H15" i="8"/>
  <c r="J15" i="8"/>
  <c r="H16" i="8"/>
  <c r="J16" i="8"/>
  <c r="H17" i="8"/>
  <c r="J17" i="8"/>
  <c r="H18" i="8"/>
  <c r="H19" i="8"/>
  <c r="J19" i="8"/>
  <c r="H20" i="8"/>
  <c r="J20" i="8"/>
  <c r="H21" i="8"/>
  <c r="J21" i="8"/>
  <c r="H22" i="8"/>
  <c r="H23" i="8"/>
  <c r="J23" i="8"/>
  <c r="H24" i="8"/>
  <c r="J24" i="8"/>
  <c r="H25" i="8"/>
  <c r="J25" i="8"/>
  <c r="H26" i="8"/>
  <c r="H27" i="8"/>
  <c r="J27" i="8"/>
  <c r="H28" i="8"/>
  <c r="J28" i="8"/>
  <c r="H29" i="8"/>
  <c r="J29" i="8"/>
  <c r="H30" i="8"/>
  <c r="H31" i="8"/>
  <c r="J31" i="8"/>
  <c r="H32" i="8"/>
  <c r="J32" i="8"/>
  <c r="H33" i="8"/>
  <c r="J33" i="8"/>
  <c r="H34" i="8"/>
  <c r="H35" i="8"/>
  <c r="J35" i="8"/>
  <c r="H36" i="8"/>
  <c r="J36" i="8"/>
  <c r="H37" i="8"/>
  <c r="J37" i="8"/>
  <c r="H38" i="8"/>
  <c r="H39" i="8"/>
  <c r="J39" i="8"/>
  <c r="H40" i="8"/>
  <c r="J40" i="8"/>
  <c r="H41" i="8"/>
  <c r="J41" i="8"/>
  <c r="H42" i="8"/>
  <c r="H43" i="8"/>
  <c r="J43" i="8"/>
  <c r="H44" i="8"/>
  <c r="J44" i="8"/>
  <c r="H45" i="8"/>
  <c r="J45" i="8"/>
  <c r="H46" i="8"/>
  <c r="H47" i="8"/>
  <c r="J47" i="8"/>
  <c r="H48" i="8"/>
  <c r="J48" i="8"/>
  <c r="H49" i="8"/>
  <c r="J49" i="8"/>
  <c r="H50" i="8"/>
  <c r="H51" i="8"/>
  <c r="J51" i="8"/>
  <c r="H52" i="8"/>
  <c r="J52" i="8"/>
  <c r="H53" i="8"/>
  <c r="J53" i="8"/>
  <c r="H54" i="8"/>
  <c r="H55" i="8"/>
  <c r="J55" i="8"/>
  <c r="H56" i="8"/>
  <c r="J56" i="8"/>
  <c r="H57" i="8"/>
  <c r="J57" i="8"/>
  <c r="H58" i="8"/>
  <c r="H59" i="8"/>
  <c r="J59" i="8"/>
  <c r="H60" i="8"/>
  <c r="J60" i="8"/>
  <c r="H61" i="8"/>
  <c r="J61" i="8"/>
  <c r="H62" i="8"/>
  <c r="H63" i="8"/>
  <c r="J63" i="8"/>
  <c r="H64" i="8"/>
  <c r="J64" i="8"/>
  <c r="H65" i="8"/>
  <c r="J65" i="8"/>
  <c r="H66" i="8"/>
  <c r="H67" i="8"/>
  <c r="J67" i="8"/>
  <c r="H68" i="8"/>
  <c r="J68" i="8"/>
  <c r="H69" i="8"/>
  <c r="J69" i="8"/>
  <c r="H70" i="8"/>
  <c r="H71" i="8"/>
  <c r="J71" i="8"/>
  <c r="H72" i="8"/>
  <c r="J72" i="8"/>
  <c r="H73" i="8"/>
  <c r="J73" i="8"/>
  <c r="H74" i="8"/>
  <c r="H75" i="8"/>
  <c r="J75" i="8"/>
  <c r="H76" i="8"/>
  <c r="J76" i="8"/>
  <c r="H77" i="8"/>
  <c r="J77" i="8"/>
  <c r="H78" i="8"/>
  <c r="H79" i="8"/>
  <c r="J79" i="8"/>
  <c r="H80" i="8"/>
  <c r="J80" i="8"/>
  <c r="H81" i="8"/>
  <c r="J81" i="8"/>
  <c r="H82" i="8"/>
  <c r="H83" i="8"/>
  <c r="J83" i="8"/>
  <c r="H84" i="8"/>
  <c r="J84" i="8"/>
  <c r="H85" i="8"/>
  <c r="J85" i="8"/>
  <c r="H86" i="8"/>
  <c r="H87" i="8"/>
  <c r="J87" i="8"/>
  <c r="H88" i="8"/>
  <c r="J88" i="8"/>
  <c r="H89" i="8"/>
  <c r="J89" i="8"/>
  <c r="H90" i="8"/>
  <c r="H91" i="8"/>
  <c r="J91" i="8"/>
  <c r="H92" i="8"/>
  <c r="J92" i="8"/>
  <c r="H93" i="8"/>
  <c r="J93" i="8"/>
  <c r="H94" i="8"/>
  <c r="H95" i="8"/>
  <c r="J95" i="8"/>
  <c r="H96" i="8"/>
  <c r="J96" i="8"/>
  <c r="H97" i="8"/>
  <c r="J97" i="8"/>
  <c r="H98" i="8"/>
  <c r="H99" i="8"/>
  <c r="J99" i="8"/>
  <c r="H100" i="8"/>
  <c r="J100" i="8"/>
  <c r="H101" i="8"/>
  <c r="J101" i="8"/>
  <c r="H102" i="8"/>
  <c r="H103" i="8"/>
  <c r="J103" i="8"/>
  <c r="H104" i="8"/>
  <c r="J104" i="8"/>
  <c r="H105" i="8"/>
  <c r="J105" i="8"/>
  <c r="H106" i="8"/>
  <c r="H107" i="8"/>
  <c r="J107" i="8"/>
  <c r="H108" i="8"/>
  <c r="J108" i="8"/>
  <c r="H109" i="8"/>
  <c r="J109" i="8"/>
  <c r="H110" i="8"/>
  <c r="H111" i="8"/>
  <c r="J111" i="8"/>
  <c r="H112" i="8"/>
  <c r="J112" i="8"/>
  <c r="H113" i="8"/>
  <c r="J113" i="8"/>
  <c r="H114" i="8"/>
  <c r="H115" i="8"/>
  <c r="J115" i="8"/>
  <c r="H116" i="8"/>
  <c r="J116" i="8"/>
  <c r="H117" i="8"/>
  <c r="J117" i="8"/>
  <c r="H118" i="8"/>
  <c r="H119" i="8"/>
  <c r="J119" i="8"/>
  <c r="H120" i="8"/>
  <c r="J120" i="8"/>
  <c r="H121" i="8"/>
  <c r="J121" i="8"/>
  <c r="H122" i="8"/>
  <c r="H123" i="8"/>
  <c r="J123" i="8"/>
  <c r="H124" i="8"/>
  <c r="J124" i="8"/>
  <c r="H125" i="8"/>
  <c r="J125" i="8"/>
  <c r="H126" i="8"/>
  <c r="H127" i="8"/>
  <c r="J127" i="8"/>
  <c r="H128" i="8"/>
  <c r="J128" i="8"/>
  <c r="H129" i="8"/>
  <c r="J129" i="8"/>
  <c r="H130" i="8"/>
  <c r="H131" i="8"/>
  <c r="J131" i="8"/>
  <c r="H132" i="8"/>
  <c r="J132" i="8"/>
  <c r="H133" i="8"/>
  <c r="J133" i="8"/>
  <c r="H134" i="8"/>
  <c r="H135" i="8"/>
  <c r="J135" i="8"/>
  <c r="H136" i="8"/>
  <c r="J136" i="8"/>
  <c r="H137" i="8"/>
  <c r="J137" i="8"/>
  <c r="H138" i="8"/>
  <c r="H139" i="8"/>
  <c r="J139" i="8"/>
  <c r="H140" i="8"/>
  <c r="J140" i="8"/>
  <c r="H141" i="8"/>
  <c r="J141" i="8"/>
  <c r="H142" i="8"/>
  <c r="H143" i="8"/>
  <c r="J143" i="8"/>
  <c r="H144" i="8"/>
  <c r="J144" i="8"/>
  <c r="H145" i="8"/>
  <c r="J145" i="8"/>
  <c r="H146" i="8"/>
  <c r="H147" i="8"/>
  <c r="J147" i="8"/>
  <c r="H148" i="8"/>
  <c r="J148" i="8"/>
  <c r="H149" i="8"/>
  <c r="J149" i="8"/>
  <c r="H150" i="8"/>
  <c r="H151" i="8"/>
  <c r="J151" i="8"/>
  <c r="H152" i="8"/>
  <c r="J152" i="8"/>
  <c r="H153" i="8"/>
  <c r="J153" i="8"/>
  <c r="H154" i="8"/>
  <c r="H155" i="8"/>
  <c r="J155" i="8"/>
  <c r="H156" i="8"/>
  <c r="J156" i="8"/>
  <c r="H157" i="8"/>
  <c r="J157" i="8"/>
  <c r="H158" i="8"/>
  <c r="H159" i="8"/>
  <c r="J159" i="8"/>
  <c r="H160" i="8"/>
  <c r="J160" i="8"/>
  <c r="H161" i="8"/>
  <c r="J161" i="8"/>
  <c r="H162" i="8"/>
  <c r="H163" i="8"/>
  <c r="J163" i="8"/>
  <c r="H164" i="8"/>
  <c r="J164" i="8"/>
  <c r="H165" i="8"/>
  <c r="J165" i="8"/>
  <c r="H166" i="8"/>
  <c r="H167" i="8"/>
  <c r="J167" i="8"/>
  <c r="H168" i="8"/>
  <c r="J168" i="8"/>
  <c r="H169" i="8"/>
  <c r="J169" i="8"/>
  <c r="H170" i="8"/>
  <c r="H171" i="8"/>
  <c r="J171" i="8"/>
  <c r="H172" i="8"/>
  <c r="J172" i="8"/>
  <c r="H173" i="8"/>
  <c r="J173" i="8"/>
  <c r="H174" i="8"/>
  <c r="H175" i="8"/>
  <c r="J175" i="8"/>
  <c r="H176" i="8"/>
  <c r="J176" i="8"/>
  <c r="H177" i="8"/>
  <c r="J177" i="8"/>
  <c r="H178" i="8"/>
  <c r="H179" i="8"/>
  <c r="J179" i="8"/>
  <c r="H180" i="8"/>
  <c r="J180" i="8"/>
  <c r="H181" i="8"/>
  <c r="J181" i="8"/>
  <c r="H182" i="8"/>
  <c r="H183" i="8"/>
  <c r="J183" i="8"/>
  <c r="H184" i="8"/>
  <c r="J184" i="8"/>
  <c r="H185" i="8"/>
  <c r="J185" i="8"/>
  <c r="H186" i="8"/>
  <c r="H187" i="8"/>
  <c r="J187" i="8"/>
  <c r="H188" i="8"/>
  <c r="J188" i="8"/>
  <c r="H189" i="8"/>
  <c r="J189" i="8"/>
  <c r="H190" i="8"/>
  <c r="H191" i="8"/>
  <c r="J191" i="8"/>
  <c r="H192" i="8"/>
  <c r="J192" i="8"/>
  <c r="H193" i="8"/>
  <c r="J193" i="8"/>
  <c r="H194" i="8"/>
  <c r="H195" i="8"/>
  <c r="J195" i="8"/>
  <c r="H196" i="8"/>
  <c r="J196" i="8"/>
  <c r="H197" i="8"/>
  <c r="J197" i="8"/>
  <c r="H198" i="8"/>
  <c r="H199" i="8"/>
  <c r="J199" i="8"/>
  <c r="H200" i="8"/>
  <c r="J200" i="8"/>
  <c r="H201" i="8"/>
  <c r="J201" i="8"/>
  <c r="H202" i="8"/>
  <c r="H203" i="8"/>
  <c r="J203" i="8"/>
  <c r="H204" i="8"/>
  <c r="J204" i="8"/>
  <c r="H205" i="8"/>
  <c r="J205" i="8"/>
  <c r="H206" i="8"/>
  <c r="H207" i="8"/>
  <c r="J207" i="8"/>
  <c r="H208" i="8"/>
  <c r="J208" i="8"/>
  <c r="H209" i="8"/>
  <c r="J209" i="8"/>
  <c r="H210" i="8"/>
  <c r="H3" i="8"/>
  <c r="J3" i="8"/>
  <c r="G41" i="7"/>
  <c r="G55" i="7"/>
  <c r="G45" i="7"/>
  <c r="G47" i="7"/>
  <c r="G37" i="7"/>
  <c r="G57" i="7"/>
  <c r="G59" i="7"/>
  <c r="G52" i="7"/>
  <c r="G33" i="7"/>
  <c r="G35" i="7"/>
  <c r="G61" i="7"/>
  <c r="G27" i="7"/>
  <c r="G29" i="7"/>
  <c r="G31" i="7"/>
  <c r="G42" i="7"/>
  <c r="G44" i="7"/>
  <c r="G49" i="7"/>
  <c r="G63" i="7"/>
  <c r="G65" i="7"/>
  <c r="H64" i="7"/>
  <c r="H48" i="7"/>
  <c r="H32" i="7"/>
  <c r="H28" i="7"/>
  <c r="G28" i="7"/>
  <c r="I28" i="7"/>
  <c r="H60" i="7"/>
  <c r="H34" i="7"/>
  <c r="H51" i="7"/>
  <c r="H38" i="7"/>
  <c r="G38" i="7"/>
  <c r="I38" i="7"/>
  <c r="H46" i="7"/>
  <c r="H54" i="7"/>
  <c r="H39" i="7"/>
  <c r="G64" i="7"/>
  <c r="I64" i="7"/>
  <c r="G50" i="7"/>
  <c r="G48" i="7"/>
  <c r="G43" i="7"/>
  <c r="H43" i="7"/>
  <c r="I43" i="7"/>
  <c r="G32" i="7"/>
  <c r="I32" i="7"/>
  <c r="G30" i="7"/>
  <c r="G62" i="7"/>
  <c r="G60" i="7"/>
  <c r="I60" i="7"/>
  <c r="G34" i="7"/>
  <c r="G53" i="7"/>
  <c r="G51" i="7"/>
  <c r="I51" i="7"/>
  <c r="G58" i="7"/>
  <c r="H58" i="7"/>
  <c r="I58" i="7"/>
  <c r="G36" i="7"/>
  <c r="G46" i="7"/>
  <c r="G56" i="7"/>
  <c r="H56" i="7"/>
  <c r="I56" i="7"/>
  <c r="G54" i="7"/>
  <c r="G40" i="7"/>
  <c r="G39" i="7"/>
  <c r="I39" i="7"/>
  <c r="H50" i="7"/>
  <c r="I50" i="7"/>
  <c r="H30" i="7"/>
  <c r="H62" i="7"/>
  <c r="H53" i="7"/>
  <c r="H36" i="7"/>
  <c r="H40" i="7"/>
  <c r="I40" i="7"/>
  <c r="H65" i="7"/>
  <c r="H63" i="7"/>
  <c r="H49" i="7"/>
  <c r="I49" i="7"/>
  <c r="H44" i="7"/>
  <c r="I44" i="7"/>
  <c r="H42" i="7"/>
  <c r="H31" i="7"/>
  <c r="H29" i="7"/>
  <c r="I29" i="7"/>
  <c r="H27" i="7"/>
  <c r="I27" i="7"/>
  <c r="H61" i="7"/>
  <c r="H35" i="7"/>
  <c r="H33" i="7"/>
  <c r="I33" i="7"/>
  <c r="H52" i="7"/>
  <c r="I52" i="7"/>
  <c r="H59" i="7"/>
  <c r="H57" i="7"/>
  <c r="H37" i="7"/>
  <c r="I37" i="7"/>
  <c r="H47" i="7"/>
  <c r="I47" i="7"/>
  <c r="H45" i="7"/>
  <c r="H55" i="7"/>
  <c r="H41" i="7"/>
  <c r="I41" i="7"/>
  <c r="H45" i="14"/>
  <c r="I45" i="14"/>
  <c r="H42" i="14"/>
  <c r="I42" i="14"/>
  <c r="H34" i="14"/>
  <c r="I34" i="14"/>
  <c r="H33" i="14"/>
  <c r="I33" i="14"/>
  <c r="I48" i="7"/>
  <c r="H24" i="14"/>
  <c r="I24" i="14"/>
  <c r="H22" i="14"/>
  <c r="I22" i="14"/>
  <c r="H12" i="14"/>
  <c r="I12" i="14"/>
  <c r="I13" i="14"/>
  <c r="H37" i="14"/>
  <c r="I37" i="14"/>
  <c r="H30" i="14"/>
  <c r="I30" i="14"/>
  <c r="H21" i="14"/>
  <c r="I21" i="14"/>
  <c r="H10" i="14"/>
  <c r="I10" i="14"/>
  <c r="I15" i="14"/>
  <c r="I11" i="14"/>
  <c r="I7" i="14"/>
  <c r="H36" i="14"/>
  <c r="I36" i="14"/>
  <c r="H25" i="14"/>
  <c r="I25" i="14"/>
  <c r="H18" i="14"/>
  <c r="I18" i="14"/>
  <c r="H9" i="14"/>
  <c r="I9" i="14"/>
  <c r="H38" i="14"/>
  <c r="I38" i="14"/>
  <c r="H17" i="14"/>
  <c r="I17" i="14"/>
  <c r="H44" i="14"/>
  <c r="I44" i="14"/>
  <c r="H28" i="14"/>
  <c r="I28" i="14"/>
  <c r="H20" i="14"/>
  <c r="I20" i="14"/>
  <c r="H8" i="14"/>
  <c r="I8" i="14"/>
  <c r="H26" i="14"/>
  <c r="I26" i="14"/>
  <c r="H14" i="14"/>
  <c r="I14" i="14"/>
  <c r="H41" i="14"/>
  <c r="I41" i="14"/>
  <c r="H29" i="14"/>
  <c r="I29" i="14"/>
  <c r="H40" i="14"/>
  <c r="I40" i="14"/>
  <c r="H32" i="14"/>
  <c r="I32" i="14"/>
  <c r="H16" i="14"/>
  <c r="I16" i="14"/>
  <c r="H43" i="14"/>
  <c r="I43" i="14"/>
  <c r="H39" i="14"/>
  <c r="I39" i="14"/>
  <c r="H35" i="14"/>
  <c r="I35" i="14"/>
  <c r="H31" i="14"/>
  <c r="I31" i="14"/>
  <c r="H27" i="14"/>
  <c r="I27" i="14"/>
  <c r="H23" i="14"/>
  <c r="I23" i="14"/>
  <c r="H19" i="14"/>
  <c r="I19" i="14"/>
  <c r="I53" i="7"/>
  <c r="I36" i="7"/>
  <c r="J210" i="8"/>
  <c r="J206" i="8"/>
  <c r="J202" i="8"/>
  <c r="J198" i="8"/>
  <c r="J194" i="8"/>
  <c r="J190" i="8"/>
  <c r="J186" i="8"/>
  <c r="J182" i="8"/>
  <c r="J178" i="8"/>
  <c r="J174" i="8"/>
  <c r="J170" i="8"/>
  <c r="J166" i="8"/>
  <c r="J162" i="8"/>
  <c r="J158" i="8"/>
  <c r="J154" i="8"/>
  <c r="J150" i="8"/>
  <c r="J146" i="8"/>
  <c r="J142" i="8"/>
  <c r="J138" i="8"/>
  <c r="J134" i="8"/>
  <c r="J130" i="8"/>
  <c r="J126" i="8"/>
  <c r="J122" i="8"/>
  <c r="J118" i="8"/>
  <c r="J114" i="8"/>
  <c r="J110" i="8"/>
  <c r="J106" i="8"/>
  <c r="J102" i="8"/>
  <c r="J98" i="8"/>
  <c r="J94" i="8"/>
  <c r="J90" i="8"/>
  <c r="J86" i="8"/>
  <c r="J82" i="8"/>
  <c r="J78" i="8"/>
  <c r="J74" i="8"/>
  <c r="J70" i="8"/>
  <c r="J66" i="8"/>
  <c r="J62" i="8"/>
  <c r="J58" i="8"/>
  <c r="J54" i="8"/>
  <c r="J50" i="8"/>
  <c r="J46" i="8"/>
  <c r="J42" i="8"/>
  <c r="J38" i="8"/>
  <c r="J34" i="8"/>
  <c r="J30" i="8"/>
  <c r="J26" i="8"/>
  <c r="J22" i="8"/>
  <c r="J18" i="8"/>
  <c r="J14" i="8"/>
  <c r="J10" i="8"/>
  <c r="J6" i="8"/>
  <c r="I42" i="7"/>
  <c r="I31" i="7"/>
  <c r="I61" i="7"/>
  <c r="I35" i="7"/>
  <c r="I59" i="7"/>
  <c r="I57" i="7"/>
  <c r="I45" i="7"/>
  <c r="I55" i="7"/>
  <c r="I63" i="7"/>
  <c r="I65" i="7"/>
  <c r="I30" i="7"/>
  <c r="I62" i="7"/>
  <c r="I34" i="7"/>
  <c r="I46" i="7"/>
  <c r="I54" i="7"/>
  <c r="J9" i="7"/>
  <c r="J10" i="7"/>
  <c r="J14" i="7"/>
  <c r="J15" i="7"/>
  <c r="J16" i="7"/>
  <c r="J17" i="7"/>
  <c r="J7" i="7"/>
  <c r="J18" i="7"/>
  <c r="J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Éloise Edom</author>
  </authors>
  <commentList>
    <comment ref="C10" authorId="0" shapeId="0" xr:uid="{787C63ED-44D8-48A8-9007-BC3C50EF4B39}">
      <text>
        <r>
          <rPr>
            <sz val="9"/>
            <color indexed="81"/>
            <rFont val="Tahoma"/>
            <family val="2"/>
          </rPr>
          <t>Calculted based on the ration for NOC 7611 because it was not available for NOC 7313</t>
        </r>
      </text>
    </comment>
    <comment ref="C12" authorId="0" shapeId="0" xr:uid="{4734760E-AB4D-4927-80AE-A3BC880C4449}">
      <text>
        <r>
          <rPr>
            <sz val="9"/>
            <color indexed="81"/>
            <rFont val="Tahoma"/>
            <family val="2"/>
          </rPr>
          <t>Calculted based on the ration for NOC 7611 because it was not available for NOC 7313</t>
        </r>
      </text>
    </comment>
    <comment ref="C17" authorId="0" shapeId="0" xr:uid="{45C20C55-416C-40DD-B2E5-94097A7ED56D}">
      <text>
        <r>
          <rPr>
            <sz val="9"/>
            <color indexed="81"/>
            <rFont val="Tahoma"/>
            <family val="2"/>
          </rPr>
          <t>Calculted based on the ration for NOC 7611 because it was not available for NOC 7313</t>
        </r>
      </text>
    </comment>
  </commentList>
</comments>
</file>

<file path=xl/sharedStrings.xml><?xml version="1.0" encoding="utf-8"?>
<sst xmlns="http://schemas.openxmlformats.org/spreadsheetml/2006/main" count="2519" uniqueCount="554">
  <si>
    <t>Technology Code</t>
    <phoneticPr fontId="2" type="noConversion"/>
  </si>
  <si>
    <t xml:space="preserve">Name of Technology </t>
    <phoneticPr fontId="2" type="noConversion"/>
  </si>
  <si>
    <t>End-use demand</t>
    <phoneticPr fontId="2" type="noConversion"/>
  </si>
  <si>
    <t>Primary Energy Source</t>
    <phoneticPr fontId="2" type="noConversion"/>
  </si>
  <si>
    <t>Description</t>
    <phoneticPr fontId="2" type="noConversion"/>
  </si>
  <si>
    <t>Report ID</t>
  </si>
  <si>
    <t>Air-source heat pump</t>
    <phoneticPr fontId="2" type="noConversion"/>
  </si>
  <si>
    <t>space heating and cooling</t>
    <phoneticPr fontId="2" type="noConversion"/>
  </si>
  <si>
    <t>Electricity</t>
    <phoneticPr fontId="2" type="noConversion"/>
  </si>
  <si>
    <t>Air-source heat pumps draw heat from the outside air during the heating season and reject heat outside during the summer cooling season. Supplementary heating system, such as an oil, gas or electric furnace is usually equipped with all-electric air-source heat pumps. Three regions  are identified as viable to use air-source heat pumps. "The first region is the West Coast, characterized as mild with high heat pump performance. The second region – southern Ontario, Nova Scotia and interior British Columbia – is colder, and requires a heat pump with higher performance. The third region includes colder regions in British Columbia, Alberta, Ontario, Quebec, New Brunswick, Nova Scotia, Prince Edward Island, and Newfoundland and Labrador. Outside these regions, air-source heat pumps are not as economically attractive"(18).</t>
    <phoneticPr fontId="2" type="noConversion"/>
  </si>
  <si>
    <t>12,17,18</t>
    <phoneticPr fontId="2" type="noConversion"/>
  </si>
  <si>
    <t>Ductless mini-split heat pumps</t>
    <phoneticPr fontId="2" type="noConversion"/>
  </si>
  <si>
    <t>Ductless mini-split heat pumps are ideal for retrofit in homes with “non-ducted” heating system, such as hydronic heating system or electric baseboard heating system. The main advantages of this type of heat pump are their small size and flexibility for zoning or heating and cooling individual rooms.</t>
    <phoneticPr fontId="2" type="noConversion"/>
  </si>
  <si>
    <t>17,18</t>
    <phoneticPr fontId="2" type="noConversion"/>
  </si>
  <si>
    <t>Electric furnace</t>
    <phoneticPr fontId="2" type="noConversion"/>
  </si>
  <si>
    <t>space and water heating</t>
    <phoneticPr fontId="2" type="noConversion"/>
  </si>
  <si>
    <t>An electric furnace heats the air using electric resistance. The heated air is then blown by a fan through a network of ducts and distributed evenly throughout your house.</t>
    <phoneticPr fontId="2" type="noConversion"/>
  </si>
  <si>
    <t>space heating</t>
    <phoneticPr fontId="2" type="noConversion"/>
  </si>
  <si>
    <t>Central air conditioner</t>
    <phoneticPr fontId="2" type="noConversion"/>
  </si>
  <si>
    <t>"Central air conditioners are designed to cool the entire house. The large compressor and outdoor coil are located outdoors and are connected by refrigerant lines to an indoor coil mounted in the furnace. The same duct system is used for both heating and cooling air distribution"(11).</t>
    <phoneticPr fontId="2" type="noConversion"/>
  </si>
  <si>
    <t>2,3,8,11</t>
    <phoneticPr fontId="2" type="noConversion"/>
  </si>
  <si>
    <t>Solar water heater</t>
    <phoneticPr fontId="2" type="noConversion"/>
  </si>
  <si>
    <t>Solar</t>
    <phoneticPr fontId="2" type="noConversion"/>
  </si>
  <si>
    <t xml:space="preserve">"Panels that are mounted on the exterior walls and or roof of a building to pre-heat air using the power of the sun. The system will also include a pump for circulating the heat transfer fluid; a heat exchanger for transferring the heat to storage; and one or two storage tanks for storing solar-heated water for periods when there is no sun" (22). </t>
    <phoneticPr fontId="2" type="noConversion"/>
  </si>
  <si>
    <t>14,22</t>
    <phoneticPr fontId="2" type="noConversion"/>
  </si>
  <si>
    <t>Geothermal heat pump is also referred as GeoExchange, earth-coupled, ground-source, or water-source heat pumps. "Heat is removed from the earth by using a liquid, such as ground water or an antifreeze solution; the liquid's temperature is raised by the heat pump; and the heat is transferred to indoor air. During summer months, the process is reversed: heat is taken from indoor air and transferred to the earth by the ground water or antifreeze solution"(19). Geothermal heat pump will reduce the heating and cooling costs substantially when compared with electric furnaces. The cost of geothermal heat pump are around 65 percent of the cost of electric furnace.</t>
    <phoneticPr fontId="2" type="noConversion"/>
  </si>
  <si>
    <t>Absorption heat pump</t>
    <phoneticPr fontId="2" type="noConversion"/>
  </si>
  <si>
    <t>Natural gas is the most common heat source</t>
    <phoneticPr fontId="2" type="noConversion"/>
  </si>
  <si>
    <t xml:space="preserve">Absorption heat pumps are essentially air-source heat pumps. The major difference between absorption heat pump and air-source heat pump is the energy source. Absorption heat pumps are not driven by electricity, but by a heat source such as natural gas, propane, solar-heated water, or geothermal-heated water. Although mainly used in industrial or commercial settings, absorption coolers are now commercially available for large residential homes, and absorption heat pumps are under development" (17). </t>
    <phoneticPr fontId="2" type="noConversion"/>
  </si>
  <si>
    <t>Gas furnace</t>
    <phoneticPr fontId="2" type="noConversion"/>
  </si>
  <si>
    <t>Natural gas or propane</t>
    <phoneticPr fontId="2" type="noConversion"/>
  </si>
  <si>
    <t>Gas furnace is "an automatic operating gas-fired central forced air furnace that uses propane or natural gas"(20).The heated air is then blown by a fan through a network of ducts and distributed evenly throughout your house.</t>
    <phoneticPr fontId="2" type="noConversion"/>
  </si>
  <si>
    <t>12,20</t>
    <phoneticPr fontId="2" type="noConversion"/>
  </si>
  <si>
    <t>Gas fireplaces</t>
    <phoneticPr fontId="2" type="noConversion"/>
  </si>
  <si>
    <t>Gas fireplaces can provide heat, but are not an efficient way to heat a whole house. Sometimes, it is marked for decorative use only.</t>
    <phoneticPr fontId="2" type="noConversion"/>
  </si>
  <si>
    <t>Zone control system</t>
    <phoneticPr fontId="2" type="noConversion"/>
  </si>
  <si>
    <t>temperature adjustment</t>
  </si>
  <si>
    <t>Zone control system is a good way to reduce nergy use. "In a forced-air heating system, this involves placing dampers in duct passages and controlling them with separate thermostats in different areas of the house
Zone control is also available for hydronic (hot water) heating systems. With it, temperatures of individual rooms are regulated by thermostat-controlled valves on each radiator" (12).</t>
    <phoneticPr fontId="2" type="noConversion"/>
  </si>
  <si>
    <t>Programmable thermostats</t>
    <phoneticPr fontId="2" type="noConversion"/>
  </si>
  <si>
    <t>A simple programmable thermostat that can adjust the temperature automatically is still popular in Canada. It has "a mechanical or electronic timer that lets you pre-set temperatures for different times of the day and different days of the week".</t>
    <phoneticPr fontId="2" type="noConversion"/>
  </si>
  <si>
    <t>2,5,12</t>
    <phoneticPr fontId="2" type="noConversion"/>
  </si>
  <si>
    <t>Smart thermostats</t>
    <phoneticPr fontId="2" type="noConversion"/>
  </si>
  <si>
    <t>Smart thermostats can learn the temperature you like and establishes a schedule that automatically adjusts to energy-saving temperatures when you are asleep or away to help you reduce energy usage.</t>
    <phoneticPr fontId="2" type="noConversion"/>
  </si>
  <si>
    <t>Duct sealing</t>
    <phoneticPr fontId="2" type="noConversion"/>
  </si>
  <si>
    <t>insulation</t>
    <phoneticPr fontId="2" type="noConversion"/>
  </si>
  <si>
    <t>1,2,5</t>
    <phoneticPr fontId="2" type="noConversion"/>
  </si>
  <si>
    <t>1,2,5,24</t>
    <phoneticPr fontId="2" type="noConversion"/>
  </si>
  <si>
    <t>Energy-as-a-service</t>
    <phoneticPr fontId="2" type="noConversion"/>
  </si>
  <si>
    <t>energy service, such as energy advice, asset installation, financing and energy management solutions</t>
    <phoneticPr fontId="2" type="noConversion"/>
  </si>
  <si>
    <t>Energy-as-a-service is a customer-centric business model. Customers pay for an energy service without having to make any upfront capital investment. Service providers can offer heating and cooling service to end-users.</t>
    <phoneticPr fontId="2" type="noConversion"/>
  </si>
  <si>
    <t>Technology code</t>
    <phoneticPr fontId="2" type="noConversion"/>
  </si>
  <si>
    <t>Technology name</t>
    <phoneticPr fontId="2" type="noConversion"/>
  </si>
  <si>
    <t>Technology Descriptive Data</t>
  </si>
  <si>
    <t>Model Inputs</t>
    <phoneticPr fontId="2" type="noConversion"/>
  </si>
  <si>
    <t>Source of information</t>
    <phoneticPr fontId="2" type="noConversion"/>
  </si>
  <si>
    <t>Purchase  cost</t>
    <phoneticPr fontId="2" type="noConversion"/>
  </si>
  <si>
    <t>Installation cost</t>
    <phoneticPr fontId="2" type="noConversion"/>
  </si>
  <si>
    <t>Annual Maintenance  cost</t>
    <phoneticPr fontId="2" type="noConversion"/>
  </si>
  <si>
    <t>Province or Territory</t>
    <phoneticPr fontId="2" type="noConversion"/>
  </si>
  <si>
    <t xml:space="preserve">Life expectancy </t>
    <phoneticPr fontId="2" type="noConversion"/>
  </si>
  <si>
    <t>Type of housing (statistics Canada categories)</t>
    <phoneticPr fontId="2" type="noConversion"/>
  </si>
  <si>
    <t>Labor cost</t>
    <phoneticPr fontId="2" type="noConversion"/>
  </si>
  <si>
    <t>Report code</t>
    <phoneticPr fontId="2" type="noConversion"/>
  </si>
  <si>
    <t>Single detached house</t>
    <phoneticPr fontId="2" type="noConversion"/>
  </si>
  <si>
    <t>Semi-detached house</t>
    <phoneticPr fontId="2" type="noConversion"/>
  </si>
  <si>
    <t>Row  house</t>
    <phoneticPr fontId="2" type="noConversion"/>
  </si>
  <si>
    <t>Apartment or flat in a duplex</t>
    <phoneticPr fontId="2" type="noConversion"/>
  </si>
  <si>
    <t>Apartment in a building that has five or more storeys</t>
    <phoneticPr fontId="2" type="noConversion"/>
  </si>
  <si>
    <t>Apartment in a building that has fewer that five storeys</t>
    <phoneticPr fontId="2" type="noConversion"/>
  </si>
  <si>
    <t>Other single-attached house</t>
    <phoneticPr fontId="2" type="noConversion"/>
  </si>
  <si>
    <t>Moveable dwelling</t>
    <phoneticPr fontId="2" type="noConversion"/>
  </si>
  <si>
    <t>Element 1</t>
    <phoneticPr fontId="2" type="noConversion"/>
  </si>
  <si>
    <t>Element 2</t>
    <phoneticPr fontId="2" type="noConversion"/>
  </si>
  <si>
    <t>Tasks of labor</t>
    <phoneticPr fontId="2" type="noConversion"/>
  </si>
  <si>
    <t>Frequency of inspection/maintenance</t>
    <phoneticPr fontId="2" type="noConversion"/>
  </si>
  <si>
    <t>Newfoundland and Labrador</t>
    <phoneticPr fontId="2" type="noConversion"/>
  </si>
  <si>
    <t>15-20 years</t>
    <phoneticPr fontId="2" type="noConversion"/>
  </si>
  <si>
    <t>one-year warranty on parts and labour, and an additional five- to ten-year warranty on the compressor (for parts only)</t>
    <phoneticPr fontId="2" type="noConversion"/>
  </si>
  <si>
    <t>Prince Edward Island</t>
    <phoneticPr fontId="2" type="noConversion"/>
  </si>
  <si>
    <t>COP:3.3
HSPFs: 6.7-10.1</t>
  </si>
  <si>
    <t>Nova Scotia</t>
    <phoneticPr fontId="2" type="noConversion"/>
  </si>
  <si>
    <t>COP:3.3
HSPFs: 6.7-10.2</t>
  </si>
  <si>
    <t>New Brunswick</t>
    <phoneticPr fontId="2" type="noConversion"/>
  </si>
  <si>
    <t>COP:3.3
HSPFs: 6.7-10.3</t>
  </si>
  <si>
    <t>Quebec</t>
    <phoneticPr fontId="2" type="noConversion"/>
  </si>
  <si>
    <t>COP:3.3
HSPFs: 6.7-10.4</t>
  </si>
  <si>
    <t>Ontario</t>
    <phoneticPr fontId="2" type="noConversion"/>
  </si>
  <si>
    <t>COP:3.3
HSPFs: 6.7-10.5</t>
  </si>
  <si>
    <t>Manitoba</t>
    <phoneticPr fontId="2" type="noConversion"/>
  </si>
  <si>
    <t>COP:3.3
HSPFs: 6.7-10.6</t>
  </si>
  <si>
    <t>Saskatchewan</t>
    <phoneticPr fontId="2" type="noConversion"/>
  </si>
  <si>
    <t>COP:3.3
HSPFs: 6.7-10.7</t>
  </si>
  <si>
    <t>Alberta</t>
    <phoneticPr fontId="2" type="noConversion"/>
  </si>
  <si>
    <t>COP:3.3
HSPFs: 6.7-10.8</t>
  </si>
  <si>
    <t>British Columbia</t>
    <phoneticPr fontId="2" type="noConversion"/>
  </si>
  <si>
    <t>COP:3.3
HSPFs: 6.7-10.9</t>
  </si>
  <si>
    <t>Northwest Territories</t>
    <phoneticPr fontId="2" type="noConversion"/>
  </si>
  <si>
    <t>COP:3.3
HSPFs: 6.7-10.10</t>
  </si>
  <si>
    <t>Nunavut</t>
    <phoneticPr fontId="2" type="noConversion"/>
  </si>
  <si>
    <t>COP:3.3
HSPFs: 6.7-10.11</t>
  </si>
  <si>
    <t>Yukon</t>
    <phoneticPr fontId="2" type="noConversion"/>
  </si>
  <si>
    <t>COP:3.3
HSPFs: 6.7-10.12</t>
  </si>
  <si>
    <t>Report Code</t>
    <phoneticPr fontId="2" type="noConversion"/>
  </si>
  <si>
    <t>Name of reports</t>
    <phoneticPr fontId="2" type="noConversion"/>
  </si>
  <si>
    <t>Information identified from report</t>
    <phoneticPr fontId="2" type="noConversion"/>
  </si>
  <si>
    <t>Source of Reports</t>
    <phoneticPr fontId="2" type="noConversion"/>
  </si>
  <si>
    <t>File Path</t>
    <phoneticPr fontId="2" type="noConversion"/>
  </si>
  <si>
    <t>Deep decarbonization pathways</t>
    <phoneticPr fontId="2" type="noConversion"/>
  </si>
  <si>
    <t>1.Identifying innovations/technologies that can educe carbon from heating and thermal comfort</t>
    <phoneticPr fontId="2" type="noConversion"/>
  </si>
  <si>
    <t>Deep Decarbonization Pathways Project</t>
    <phoneticPr fontId="2" type="noConversion"/>
  </si>
  <si>
    <t>Dropbox&gt;EMI Project&gt;Services project&gt;Research materials&gt;reports&gt;1. deep decarbonization pathways.pdf</t>
    <phoneticPr fontId="2" type="noConversion"/>
  </si>
  <si>
    <t>TEFP Final Reports- Canada's challenge and opportunity - Transformations for major reductions in GHG emissions</t>
    <phoneticPr fontId="2" type="noConversion"/>
  </si>
  <si>
    <t>1. Identifying innovations/technologies that can educe carbon from heating and thermal comfort 2. efficiency and investment cost 3. availability(solar, wind, hydro)</t>
    <phoneticPr fontId="2" type="noConversion"/>
  </si>
  <si>
    <t>Trottier Energy Futures Project</t>
    <phoneticPr fontId="2" type="noConversion"/>
  </si>
  <si>
    <t>Dropbox&gt;EMI Project&gt;Services project&gt;Research materials&gt;reports&gt;2.TEFP_FinalReport_2016.pdf</t>
    <phoneticPr fontId="2" type="noConversion"/>
  </si>
  <si>
    <t>Energy use in the new millennium</t>
    <phoneticPr fontId="2" type="noConversion"/>
  </si>
  <si>
    <t>1.no specific innovations/technologies mentioned, but the overall energy consumption and trends in IEA countries</t>
    <phoneticPr fontId="2" type="noConversion"/>
  </si>
  <si>
    <t>IEA</t>
    <phoneticPr fontId="2" type="noConversion"/>
  </si>
  <si>
    <t>Dropbox&gt;EMI Project&gt;Services project&gt;Research materials&gt;reports&gt;3.International Energy Agency - 2008 - Energy Use in the New Millennium Trends in IEA countries in support of the G8 action plan</t>
    <phoneticPr fontId="2" type="noConversion"/>
  </si>
  <si>
    <t>How will Canada’s greenhouse gas emissions change by 2050? A disaggregated analysis of past and future greenhouse gas emissions using bottom-up energy modelling and Sankey diagrams</t>
    <phoneticPr fontId="2" type="noConversion"/>
  </si>
  <si>
    <t>1.no specific innovations/technologies mentioned, but the GHG Sankey Diagram</t>
    <phoneticPr fontId="2" type="noConversion"/>
  </si>
  <si>
    <t>Matthew Davis, Md. Ahiduzzaman, Amit Kumar</t>
    <phoneticPr fontId="2" type="noConversion"/>
  </si>
  <si>
    <t>Dropbox&gt;EMI Project&gt;Services project&gt;Research materials&gt;reports&gt;4.Davis Ahiduzzaman and Kumar 2018</t>
    <phoneticPr fontId="2" type="noConversion"/>
  </si>
  <si>
    <t>Exploring deep decarbonization pathways to 2050 for Canada using an optimization energy model framework</t>
    <phoneticPr fontId="2" type="noConversion"/>
  </si>
  <si>
    <t xml:space="preserve">Kathleen Vaillancourt , Olivier Bahn  , Erik Frenette , Oskar Sigvaldason </t>
    <phoneticPr fontId="2" type="noConversion"/>
  </si>
  <si>
    <t>Dropbox&gt;EMI Project&gt;Services project&gt;Research materials&gt;reports&gt;5.Vaillancourt Bahn Frenette Sigvaldason 2017</t>
    <phoneticPr fontId="2" type="noConversion"/>
  </si>
  <si>
    <t>Heating and Cooling Strategies in the Clean Energy Transition</t>
    <phoneticPr fontId="2" type="noConversion"/>
  </si>
  <si>
    <t>https://www.iea.org/reports/heating-and-cooling-strategies-in-the-clean-energy-transition</t>
    <phoneticPr fontId="2" type="noConversion"/>
  </si>
  <si>
    <t>OEE 2011 Comprehensive Energy Use Database</t>
    <phoneticPr fontId="2" type="noConversion"/>
  </si>
  <si>
    <t>1.Existing stocks of heating and cooling systems with respective efficiency and total number of residential appliances, availability factors</t>
    <phoneticPr fontId="2" type="noConversion"/>
  </si>
  <si>
    <t>Statistics Canada</t>
    <phoneticPr fontId="2" type="noConversion"/>
  </si>
  <si>
    <t>https://oee.nrcan.gc.ca/corporate/statistics/neud/dpa/menus/trends/comprehensive_tables/list.cfm</t>
    <phoneticPr fontId="2" type="noConversion"/>
  </si>
  <si>
    <t>Whatif? Technologies 2014</t>
    <phoneticPr fontId="2" type="noConversion"/>
  </si>
  <si>
    <t>1.CanESS model: useful life of technologies</t>
    <phoneticPr fontId="2" type="noConversion"/>
  </si>
  <si>
    <t>WhatIf? Technologies</t>
    <phoneticPr fontId="2" type="noConversion"/>
  </si>
  <si>
    <t>https://www.cesarnet.ca/research/caness-model</t>
    <phoneticPr fontId="2" type="noConversion"/>
  </si>
  <si>
    <t>Energy Outlook Database of the Energy Information Administration, Technology briefs of the ETSAP</t>
    <phoneticPr fontId="2" type="noConversion"/>
  </si>
  <si>
    <t xml:space="preserve">1.Database of the Energy Information </t>
    <phoneticPr fontId="2" type="noConversion"/>
  </si>
  <si>
    <t>IEA 2014</t>
    <phoneticPr fontId="2" type="noConversion"/>
  </si>
  <si>
    <t>https://www.iea.org/data-and-statistics/data-tables?country=WORLD</t>
    <phoneticPr fontId="2" type="noConversion"/>
  </si>
  <si>
    <t>Energy technology perspective</t>
    <phoneticPr fontId="2" type="noConversion"/>
  </si>
  <si>
    <t>IEA 2020</t>
    <phoneticPr fontId="2" type="noConversion"/>
  </si>
  <si>
    <t>https://www.iea.org/reports/energy-technology-perspectives-2020</t>
    <phoneticPr fontId="2" type="noConversion"/>
  </si>
  <si>
    <t>Air Conditioning Your Home</t>
    <phoneticPr fontId="2" type="noConversion"/>
  </si>
  <si>
    <t>1.types of air conditioners 2. factors affecting cost(geographical location of the house
variance of weather conditions from year to year
efficiency rating of the air conditioner (SEER or EER)
size of the air conditioner relative to house cooling load
thermostat setting
number of occupants in the house
habits of people in the house – if windows are open or closed; if window shading is used; and frequency of appliance, cooking and lighting use
local cost of electricity)</t>
    <phoneticPr fontId="2" type="noConversion"/>
  </si>
  <si>
    <t>Natural Resources Canada</t>
    <phoneticPr fontId="2" type="noConversion"/>
  </si>
  <si>
    <t>https://www.nrcan.gc.ca/energy/publications/efficiency/residential/air-conditioning/6051</t>
    <phoneticPr fontId="2" type="noConversion"/>
  </si>
  <si>
    <t>Energy star program</t>
    <phoneticPr fontId="2" type="noConversion"/>
  </si>
  <si>
    <t>1.heating equipment, cooling and ventilating equipment</t>
    <phoneticPr fontId="2" type="noConversion"/>
  </si>
  <si>
    <t>https://www.nrcan.gc.ca/energy-efficiency/energy-star-canada/about-energy-star-canada/energy-star-announcements/publications/12527#a7</t>
    <phoneticPr fontId="2" type="noConversion"/>
  </si>
  <si>
    <t>The future of home heating: Hybrid home heating systems offer energy savings and reduce GHG emissions</t>
    <phoneticPr fontId="2" type="noConversion"/>
  </si>
  <si>
    <t>1.hybrid home heating systems</t>
    <phoneticPr fontId="2" type="noConversion"/>
  </si>
  <si>
    <t>https://www.nrcan.gc.ca/energy-efficiency/energy-star-canada/about-energy-star-canada/energy-star-announcements/publications/12527#a8</t>
  </si>
  <si>
    <t>Reducing Greenhouse Gas Emissions from Canada's Built Environment</t>
    <phoneticPr fontId="2" type="noConversion"/>
  </si>
  <si>
    <t>Standing Senate Committee on Energy, the Environment and Natural Resources.</t>
    <phoneticPr fontId="2" type="noConversion"/>
  </si>
  <si>
    <t>Dropbox&gt;EMI&gt;Services project&gt;Research materials&gt;reports&gt;Reducing Greenhouse Gas Emissions from Canada's Built Environment</t>
    <phoneticPr fontId="2" type="noConversion"/>
  </si>
  <si>
    <t>Energy use</t>
    <phoneticPr fontId="2" type="noConversion"/>
  </si>
  <si>
    <t>1.Datasets and publications about energy use in Canada</t>
    <phoneticPr fontId="2" type="noConversion"/>
  </si>
  <si>
    <t>Canadian Centre for Energy Information</t>
    <phoneticPr fontId="2" type="noConversion"/>
  </si>
  <si>
    <t>https://energy-information.canada.ca/en/subjects/energy-use</t>
    <phoneticPr fontId="2" type="noConversion"/>
  </si>
  <si>
    <t>Heating and Cooling</t>
    <phoneticPr fontId="2" type="noConversion"/>
  </si>
  <si>
    <t>1.heating and cooling system</t>
    <phoneticPr fontId="2" type="noConversion"/>
  </si>
  <si>
    <t>Sustainable energy evaluation program</t>
    <phoneticPr fontId="2" type="noConversion"/>
  </si>
  <si>
    <t>https://sustainabletechnologies.ca/home/heating-and-cooling/</t>
    <phoneticPr fontId="2" type="noConversion"/>
  </si>
  <si>
    <t>Heat pump system</t>
    <phoneticPr fontId="2" type="noConversion"/>
  </si>
  <si>
    <t>1. different types of heat pump system</t>
    <phoneticPr fontId="2" type="noConversion"/>
  </si>
  <si>
    <t>Department of Energy</t>
    <phoneticPr fontId="2" type="noConversion"/>
  </si>
  <si>
    <t>https://www.energy.gov/energysaver/heat-and-cool/heat-pump-systems#:~:text=There%20are%20three%20types%20of,house%20and%20the%20outside%20air.</t>
    <phoneticPr fontId="2" type="noConversion"/>
  </si>
  <si>
    <t>1.info source of geothermal heat pump</t>
    <phoneticPr fontId="2" type="noConversion"/>
  </si>
  <si>
    <t>https://www.nrcan.gc.ca/energy-efficiency/energy-star-canada/about-energy-star-canada/energy-star-announcements/publications/heating-cooling-heat-pump/air-source-heat-pumps/6831</t>
    <phoneticPr fontId="2" type="noConversion"/>
  </si>
  <si>
    <t>Ground-Source Heat Pumps (Earth-Energy Systems)</t>
    <phoneticPr fontId="2" type="noConversion"/>
  </si>
  <si>
    <t>1..info source of air-source heat pump</t>
    <phoneticPr fontId="2" type="noConversion"/>
  </si>
  <si>
    <t>https://www.nrcan.gc.ca/energy-efficiency/energy-star-canada/about-energy-star-canada/energy-star-announcements/publications/heating-cooling-heat-pump/ground-source-heat-pumps-earth-energy-systems/6833</t>
    <phoneticPr fontId="2" type="noConversion"/>
  </si>
  <si>
    <t>Gas Furnace</t>
    <phoneticPr fontId="2" type="noConversion"/>
  </si>
  <si>
    <t>1..info source of gas furnace</t>
    <phoneticPr fontId="2" type="noConversion"/>
  </si>
  <si>
    <t>https://www.nrcan.gc.ca/energy-efficiency/energy-efficiency-regulations/guide-canadas-energy-efficiency/gas-furnaces/6879</t>
    <phoneticPr fontId="2" type="noConversion"/>
  </si>
  <si>
    <t>Heating with gas</t>
    <phoneticPr fontId="2" type="noConversion"/>
  </si>
  <si>
    <t>1. technology regarding heating with gas</t>
    <phoneticPr fontId="2" type="noConversion"/>
  </si>
  <si>
    <t>Dropbox&gt;EMI&gt;Services project&gt;Research materials&gt;reports&gt;21.Heating with gas</t>
    <phoneticPr fontId="2" type="noConversion"/>
  </si>
  <si>
    <t>Solar water heating system</t>
    <phoneticPr fontId="2" type="noConversion"/>
  </si>
  <si>
    <t>1. technology regarding solar water heating system</t>
    <phoneticPr fontId="2" type="noConversion"/>
  </si>
  <si>
    <t>Dropbox&gt;EMI&gt;Services project&gt;Research materials&gt;reports&gt;22. solar water heating system</t>
    <phoneticPr fontId="2" type="noConversion"/>
  </si>
  <si>
    <t>1. benefits of duct sealing and professional contractor for duct improvement projects</t>
    <phoneticPr fontId="2" type="noConversion"/>
  </si>
  <si>
    <t>Energy star</t>
    <phoneticPr fontId="2" type="noConversion"/>
  </si>
  <si>
    <t>https://www.energystar.gov/campaign/heating_cooling/duct_sealing</t>
    <phoneticPr fontId="2" type="noConversion"/>
  </si>
  <si>
    <t>Keeping The Heat In - Chapter 7: Insulating Walls</t>
    <phoneticPr fontId="2" type="noConversion"/>
  </si>
  <si>
    <t>1. Wall, attic and roof insulation</t>
    <phoneticPr fontId="2" type="noConversion"/>
  </si>
  <si>
    <t>https://www.nrcan.gc.ca/energy-efficiency/energy-efficiency-homes/how-can-i-make-my-home-more-ener/keeping-heat/keeping-heat-chapter-7-insulating-walls/15641</t>
  </si>
  <si>
    <t>Enegy-as -a-service</t>
    <phoneticPr fontId="2" type="noConversion"/>
  </si>
  <si>
    <t>1..info source of energy-as-a-service</t>
    <phoneticPr fontId="2" type="noConversion"/>
  </si>
  <si>
    <t>IRENA</t>
    <phoneticPr fontId="2" type="noConversion"/>
  </si>
  <si>
    <t>Dropbox&gt;EMI&gt;Services project&gt;Research materials&gt;reports&gt;25.Energy-as-a-service</t>
    <phoneticPr fontId="2" type="noConversion"/>
  </si>
  <si>
    <t>n/a</t>
    <phoneticPr fontId="2" type="noConversion"/>
  </si>
  <si>
    <t>Air-source heat pump</t>
    <phoneticPr fontId="2" type="noConversion"/>
  </si>
  <si>
    <t>1. clean and/or replace filter and coil
2. clean and/or lubricate fan
3. inspect and/or clean ductwork
4. check refrigerant level  and/or make electricial or mechanical adjustments</t>
    <phoneticPr fontId="2" type="noConversion"/>
  </si>
  <si>
    <t>Once a year</t>
    <phoneticPr fontId="2" type="noConversion"/>
  </si>
  <si>
    <t>Geothermal heat pump</t>
    <phoneticPr fontId="2" type="noConversion"/>
  </si>
  <si>
    <t>once a year</t>
    <phoneticPr fontId="2" type="noConversion"/>
  </si>
  <si>
    <t>air delivery system</t>
    <phoneticPr fontId="2" type="noConversion"/>
  </si>
  <si>
    <t>12,17,19</t>
    <phoneticPr fontId="2" type="noConversion"/>
  </si>
  <si>
    <t>1. clean and/or replace filter and coil
2. clean and/or lubricate fan and motor housing
3. inspect and/or clean ductwork
4. check the belts and pulleys</t>
    <phoneticPr fontId="2" type="noConversion"/>
  </si>
  <si>
    <t>https://modernize.com/hvac/heating-repair-installation/furnace/electric</t>
    <phoneticPr fontId="2" type="noConversion"/>
  </si>
  <si>
    <t>How How Much Does an Electric Furnace Cost to Install?</t>
    <phoneticPr fontId="2" type="noConversion"/>
  </si>
  <si>
    <t>1. cost of electric furnance</t>
    <phoneticPr fontId="2" type="noConversion"/>
  </si>
  <si>
    <t>Modernize</t>
    <phoneticPr fontId="2" type="noConversion"/>
  </si>
  <si>
    <t>12,26</t>
    <phoneticPr fontId="2" type="noConversion"/>
  </si>
  <si>
    <t>Hydronic radiant heating system</t>
    <phoneticPr fontId="2" type="noConversion"/>
  </si>
  <si>
    <t xml:space="preserve">gas, oil and solar </t>
    <phoneticPr fontId="2" type="noConversion"/>
  </si>
  <si>
    <t>Radiant heating systems supply heat "directly to the floor or to panels in the wall or ceiling of a house. The systems depend largely on radiant heat transfer -- the delivery of heat directly from the hot surface to the people and objects in the room via infrared radiation. Radiant heating systems are more efficient than baseboard heating and usually more efficient than forced-air heating because it eliminates duct losses". Hydronic systems are the most popular and cost-effective radiant heating systems compared to electric radiant floors and air-heated radiant floors.</t>
    <phoneticPr fontId="2" type="noConversion"/>
  </si>
  <si>
    <t>N/A</t>
    <phoneticPr fontId="2" type="noConversion"/>
  </si>
  <si>
    <t>N/A</t>
    <phoneticPr fontId="2" type="noConversion"/>
  </si>
  <si>
    <t>EER 9.0-12.0
SEER &gt;12.0</t>
  </si>
  <si>
    <t>EER 9.0-12.0
SEER &gt;12.1</t>
  </si>
  <si>
    <t>EER 9.0-12.0
SEER &gt;12.2</t>
  </si>
  <si>
    <t>EER 9.0-12.0
SEER &gt;12.3</t>
  </si>
  <si>
    <t>EER 9.0-12.0
SEER &gt;12.4</t>
  </si>
  <si>
    <t>EER 9.0-12.0
SEER &gt;12.5</t>
  </si>
  <si>
    <t>EER 9.0-12.0
SEER &gt;12.6</t>
  </si>
  <si>
    <t>EER 9.0-12.0
SEER &gt;12.7</t>
  </si>
  <si>
    <t>EER 9.0-12.0
SEER &gt;12.8</t>
  </si>
  <si>
    <t>EER 9.0-12.0
SEER &gt;12.9</t>
  </si>
  <si>
    <t>EER 9.0-12.0
SEER &gt;12.10</t>
  </si>
  <si>
    <t>EER 9.0-12.0
SEER &gt;12.11</t>
  </si>
  <si>
    <t>EER 9.0-12.0
SEER &gt;12.12</t>
  </si>
  <si>
    <t>10 years</t>
    <phoneticPr fontId="2" type="noConversion"/>
  </si>
  <si>
    <t>five-year warranty is offered with complete parts and labour coverage in the first year</t>
    <phoneticPr fontId="2" type="noConversion"/>
  </si>
  <si>
    <t>1. clean and/or replace filter and coil
2. clean condenser and condensate drain holes
3. inspect and/or clean ductwork
4. check refrigerant</t>
    <phoneticPr fontId="2" type="noConversion"/>
  </si>
  <si>
    <t>1. consultation
2. central air conditioner installation
3. ductwork adaptation or installation
4. thermostat installaiton</t>
    <phoneticPr fontId="2" type="noConversion"/>
  </si>
  <si>
    <t>Wall, roof and/or attic insulation is one of the most cost-effective ways to save the energy use in heating and cooling</t>
    <phoneticPr fontId="2" type="noConversion"/>
  </si>
  <si>
    <t>1. clean and/or replace filter
2. clean coil and condenser
3. inspect and/or clean pipes</t>
    <phoneticPr fontId="2" type="noConversion"/>
  </si>
  <si>
    <t>n/a</t>
    <phoneticPr fontId="2" type="noConversion"/>
  </si>
  <si>
    <t>heat exchanger</t>
    <phoneticPr fontId="2" type="noConversion"/>
  </si>
  <si>
    <t>air delivery system</t>
    <phoneticPr fontId="2" type="noConversion"/>
  </si>
  <si>
    <t>Blower Motor</t>
    <phoneticPr fontId="2" type="noConversion"/>
  </si>
  <si>
    <t>Main elements</t>
    <phoneticPr fontId="2" type="noConversion"/>
  </si>
  <si>
    <t>Building envelop(Wall, roof and/or attic insulation)</t>
    <phoneticPr fontId="2" type="noConversion"/>
  </si>
  <si>
    <t>n/a</t>
    <phoneticPr fontId="2" type="noConversion"/>
  </si>
  <si>
    <t>10-15 year warranty</t>
    <phoneticPr fontId="2" type="noConversion"/>
  </si>
  <si>
    <t>Building envelop(Wall, roof and/or attic insulation)</t>
    <phoneticPr fontId="2" type="noConversion"/>
  </si>
  <si>
    <t>Ontario</t>
    <phoneticPr fontId="2" type="noConversion"/>
  </si>
  <si>
    <t>5 year parts warranty and a 7 year compressor warranty</t>
    <phoneticPr fontId="2" type="noConversion"/>
  </si>
  <si>
    <t>10-30 years</t>
    <phoneticPr fontId="2" type="noConversion"/>
  </si>
  <si>
    <t>20-30 years</t>
    <phoneticPr fontId="2" type="noConversion"/>
  </si>
  <si>
    <t>1. consultation and virtual/on-site assessment
2. main elements installation
3. duckwork adapatation or installation
4. thermostat installaiton</t>
    <phoneticPr fontId="2" type="noConversion"/>
  </si>
  <si>
    <t>a one-year warranty on parts and labour</t>
    <phoneticPr fontId="2" type="noConversion"/>
  </si>
  <si>
    <t>Ductless mini-split heat pumps</t>
    <phoneticPr fontId="2" type="noConversion"/>
  </si>
  <si>
    <t>1. 1.5h to 3h
2. 2h to 5h
3. 3h to 6h</t>
    <phoneticPr fontId="2" type="noConversion"/>
  </si>
  <si>
    <t>spray foam</t>
    <phoneticPr fontId="2" type="noConversion"/>
  </si>
  <si>
    <t>R-13, R-19, R-21</t>
    <phoneticPr fontId="2" type="noConversion"/>
  </si>
  <si>
    <t>1. consultation and virtual/on-site assessment
2. main elements installation(electrician)
3. main elements installation(carpenter)
4. thermostat installaiton (electrician)</t>
    <phoneticPr fontId="2" type="noConversion"/>
  </si>
  <si>
    <t>1. 1h-1.5h
2. 3h-10h
3. 4h -8h
4. 0.5h-1.5h</t>
    <phoneticPr fontId="2" type="noConversion"/>
  </si>
  <si>
    <t>1. 0
2.50-110
3. 25-50
4. 40-80</t>
    <phoneticPr fontId="2" type="noConversion"/>
  </si>
  <si>
    <t>1. 0
2. 55-100
3. 30-50
4. 50-80</t>
    <phoneticPr fontId="2" type="noConversion"/>
  </si>
  <si>
    <t>1. 0
2. 50-100
3. 30-60
4. 50-80</t>
    <phoneticPr fontId="2" type="noConversion"/>
  </si>
  <si>
    <t>1. 0
2.50-120
3. 25-40
4. 40-80</t>
    <phoneticPr fontId="2" type="noConversion"/>
  </si>
  <si>
    <t>1. 0
2.65-100
3. 30-55
4.60-90</t>
    <phoneticPr fontId="2" type="noConversion"/>
  </si>
  <si>
    <t>1. 0
2. 70-150
3. 40-70
4. 80-100</t>
    <phoneticPr fontId="2" type="noConversion"/>
  </si>
  <si>
    <t>1. 0
2. 65-100
3. 30-55
4. 60-90</t>
    <phoneticPr fontId="2" type="noConversion"/>
  </si>
  <si>
    <t>1. 0
2. 80-130
3. 35-55
4. 70-90</t>
    <phoneticPr fontId="2" type="noConversion"/>
  </si>
  <si>
    <t>1. 0
2. 85-110
3. 45-65
4. 50-100</t>
    <phoneticPr fontId="2" type="noConversion"/>
  </si>
  <si>
    <t>1. 0
2. 100-150
3. 45-80
4. 85-100</t>
    <phoneticPr fontId="2" type="noConversion"/>
  </si>
  <si>
    <t>1. 0
2. 70-110
3. 30-55
4. 60-90</t>
    <phoneticPr fontId="2" type="noConversion"/>
  </si>
  <si>
    <t>1. 0
2. 70-100
3. 30-50
4. 70-90</t>
    <phoneticPr fontId="2" type="noConversion"/>
  </si>
  <si>
    <t>1. 0
2. 75-120
3. 40-60
4. 60-90</t>
    <phoneticPr fontId="2" type="noConversion"/>
  </si>
  <si>
    <t>1300-4500</t>
    <phoneticPr fontId="2" type="noConversion"/>
  </si>
  <si>
    <t>1. consultation
2. electric furnace installation (HVAC technicians)
3. ductwork adaptation or ieplacement or installation (HVAC technicians)
4. thermostat installaiton</t>
    <phoneticPr fontId="2" type="noConversion"/>
  </si>
  <si>
    <t>1. 1-1.5h
2. 3-6h
3. 8-24h
4. 0.5-1.5h</t>
    <phoneticPr fontId="2" type="noConversion"/>
  </si>
  <si>
    <t>1. 0
2.50-110
3. 80-90
4. 40-80</t>
    <phoneticPr fontId="2" type="noConversion"/>
  </si>
  <si>
    <t>1. 0
2. 55-100
3. 85-95
4. 50-80</t>
    <phoneticPr fontId="2" type="noConversion"/>
  </si>
  <si>
    <t>1. 0
2. 50-100
3. 80-90
4. 50-80</t>
    <phoneticPr fontId="2" type="noConversion"/>
  </si>
  <si>
    <t>1. 0
2.50-120
3. 80-95
4. 40-80</t>
    <phoneticPr fontId="2" type="noConversion"/>
  </si>
  <si>
    <t>1. 0
2.65-100
3. 90-100
4.60-90</t>
    <phoneticPr fontId="2" type="noConversion"/>
  </si>
  <si>
    <t>1. 0
2. 70-150
3. 100-120
4. 80-100</t>
    <phoneticPr fontId="2" type="noConversion"/>
  </si>
  <si>
    <t>1. 0
2. 65-100
3. 90-100
4. 60-90</t>
    <phoneticPr fontId="2" type="noConversion"/>
  </si>
  <si>
    <t>1. 0
2. 80-130
3. 100
4. 70-90</t>
    <phoneticPr fontId="2" type="noConversion"/>
  </si>
  <si>
    <t>1. 0
2. 85-110
3. 95-110
4. 50-100</t>
    <phoneticPr fontId="2" type="noConversion"/>
  </si>
  <si>
    <t>1. 0
2. 100-150
3. 105-120
4. 85-100</t>
    <phoneticPr fontId="2" type="noConversion"/>
  </si>
  <si>
    <t>1. 0
2. 70-110
3. 90-100
4. 60-90</t>
    <phoneticPr fontId="2" type="noConversion"/>
  </si>
  <si>
    <t>1. 0
2. 70-100
3. 85-100
4. 70-90</t>
    <phoneticPr fontId="2" type="noConversion"/>
  </si>
  <si>
    <t>1. 0
2. 75-120
3. 90-100
4. 60-90</t>
    <phoneticPr fontId="2" type="noConversion"/>
  </si>
  <si>
    <t>1. 1h-1.5h
2. 4h-6h
3. 6h -24h
4. 0.5h-1.5h</t>
    <phoneticPr fontId="2" type="noConversion"/>
  </si>
  <si>
    <t>1500-7000</t>
    <phoneticPr fontId="2" type="noConversion"/>
  </si>
  <si>
    <t>2800-6000</t>
    <phoneticPr fontId="2" type="noConversion"/>
  </si>
  <si>
    <t>Total cost</t>
    <phoneticPr fontId="2" type="noConversion"/>
  </si>
  <si>
    <t>1. attic insulation 
2. exterior wall insullation
3. basement insulation</t>
    <phoneticPr fontId="2" type="noConversion"/>
  </si>
  <si>
    <t>120-250</t>
    <phoneticPr fontId="2" type="noConversion"/>
  </si>
  <si>
    <t>180-260</t>
    <phoneticPr fontId="2" type="noConversion"/>
  </si>
  <si>
    <t>100-200</t>
    <phoneticPr fontId="2" type="noConversion"/>
  </si>
  <si>
    <t>yes</t>
    <phoneticPr fontId="2" type="noConversion"/>
  </si>
  <si>
    <t>yes</t>
    <phoneticPr fontId="2" type="noConversion"/>
  </si>
  <si>
    <t>Newfoundland and Labrador</t>
    <phoneticPr fontId="2" type="noConversion"/>
  </si>
  <si>
    <t>Prince Edward Island</t>
    <phoneticPr fontId="2" type="noConversion"/>
  </si>
  <si>
    <t>yes</t>
    <phoneticPr fontId="2" type="noConversion"/>
  </si>
  <si>
    <t>Nova Scotia</t>
    <phoneticPr fontId="2" type="noConversion"/>
  </si>
  <si>
    <t>Quebec</t>
    <phoneticPr fontId="2" type="noConversion"/>
  </si>
  <si>
    <t>Manitoba</t>
    <phoneticPr fontId="2" type="noConversion"/>
  </si>
  <si>
    <t>Saskatchewan</t>
    <phoneticPr fontId="2" type="noConversion"/>
  </si>
  <si>
    <t>Alberta</t>
    <phoneticPr fontId="2" type="noConversion"/>
  </si>
  <si>
    <t>British Columbia</t>
    <phoneticPr fontId="2" type="noConversion"/>
  </si>
  <si>
    <t>yes</t>
    <phoneticPr fontId="2" type="noConversion"/>
  </si>
  <si>
    <t>Northwest Territories</t>
    <phoneticPr fontId="2" type="noConversion"/>
  </si>
  <si>
    <t>yes</t>
    <phoneticPr fontId="2" type="noConversion"/>
  </si>
  <si>
    <t>Nunavut</t>
    <phoneticPr fontId="2" type="noConversion"/>
  </si>
  <si>
    <t>Yukon</t>
    <phoneticPr fontId="2" type="noConversion"/>
  </si>
  <si>
    <t>New Brunswick</t>
    <phoneticPr fontId="2" type="noConversion"/>
  </si>
  <si>
    <t>HAVC/construction/electrical/building permit required</t>
    <phoneticPr fontId="2" type="noConversion"/>
  </si>
  <si>
    <t>Average labor cost per hour</t>
    <phoneticPr fontId="2" type="noConversion"/>
  </si>
  <si>
    <t>Note</t>
    <phoneticPr fontId="2" type="noConversion"/>
  </si>
  <si>
    <t>1. 1h-2h
2. 4h-6h
3. 6h -24h
4. 0.5h-1.5h</t>
    <phoneticPr fontId="2" type="noConversion"/>
  </si>
  <si>
    <t>once a year</t>
    <phoneticPr fontId="2" type="noConversion"/>
  </si>
  <si>
    <t>1. 1-1.5h
2. 4-10h
3. 8h-24h
4. 0.5-1.5h</t>
    <phoneticPr fontId="2" type="noConversion"/>
  </si>
  <si>
    <t>100-200</t>
    <phoneticPr fontId="2" type="noConversion"/>
  </si>
  <si>
    <t>85-220</t>
    <phoneticPr fontId="2" type="noConversion"/>
  </si>
  <si>
    <t>130-250</t>
    <phoneticPr fontId="2" type="noConversion"/>
  </si>
  <si>
    <t>150-260</t>
    <phoneticPr fontId="2" type="noConversion"/>
  </si>
  <si>
    <t>150-240</t>
    <phoneticPr fontId="2" type="noConversion"/>
  </si>
  <si>
    <t>130-200</t>
    <phoneticPr fontId="2" type="noConversion"/>
  </si>
  <si>
    <t>80-200</t>
    <phoneticPr fontId="2" type="noConversion"/>
  </si>
  <si>
    <t>Once a year to once every two yers</t>
    <phoneticPr fontId="2" type="noConversion"/>
  </si>
  <si>
    <t>110-300</t>
    <phoneticPr fontId="2" type="noConversion"/>
  </si>
  <si>
    <t>120-280</t>
    <phoneticPr fontId="2" type="noConversion"/>
  </si>
  <si>
    <t>100-250</t>
    <phoneticPr fontId="2" type="noConversion"/>
  </si>
  <si>
    <t>90-280</t>
    <phoneticPr fontId="2" type="noConversion"/>
  </si>
  <si>
    <t>120-350</t>
    <phoneticPr fontId="2" type="noConversion"/>
  </si>
  <si>
    <t>160-300</t>
    <phoneticPr fontId="2" type="noConversion"/>
  </si>
  <si>
    <t>130-250</t>
    <phoneticPr fontId="2" type="noConversion"/>
  </si>
  <si>
    <t>120-300</t>
    <phoneticPr fontId="2" type="noConversion"/>
  </si>
  <si>
    <t>180-280</t>
    <phoneticPr fontId="2" type="noConversion"/>
  </si>
  <si>
    <t>100-300</t>
    <phoneticPr fontId="2" type="noConversion"/>
  </si>
  <si>
    <t>100-260</t>
    <phoneticPr fontId="2" type="noConversion"/>
  </si>
  <si>
    <t>170-280</t>
  </si>
  <si>
    <t>140-270</t>
    <phoneticPr fontId="2" type="noConversion"/>
  </si>
  <si>
    <t>150-280</t>
    <phoneticPr fontId="2" type="noConversion"/>
  </si>
  <si>
    <t>140-270</t>
    <phoneticPr fontId="2" type="noConversion"/>
  </si>
  <si>
    <t>90-220</t>
    <phoneticPr fontId="2" type="noConversion"/>
  </si>
  <si>
    <t>100-220</t>
    <phoneticPr fontId="2" type="noConversion"/>
  </si>
  <si>
    <t>145-280</t>
    <phoneticPr fontId="2" type="noConversion"/>
  </si>
  <si>
    <t>150-270</t>
    <phoneticPr fontId="2" type="noConversion"/>
  </si>
  <si>
    <t>140-285</t>
    <phoneticPr fontId="2" type="noConversion"/>
  </si>
  <si>
    <t>180-320</t>
    <phoneticPr fontId="2" type="noConversion"/>
  </si>
  <si>
    <t>140-280</t>
    <phoneticPr fontId="2" type="noConversion"/>
  </si>
  <si>
    <t>150-300</t>
    <phoneticPr fontId="2" type="noConversion"/>
  </si>
  <si>
    <t>170-290</t>
    <phoneticPr fontId="2" type="noConversion"/>
  </si>
  <si>
    <t>180-310</t>
    <phoneticPr fontId="2" type="noConversion"/>
  </si>
  <si>
    <t>Warranties</t>
    <phoneticPr fontId="2" type="noConversion"/>
  </si>
  <si>
    <t>1. 1h-1.5h
2. 4h-6h
3. 6h -24h
4. 0.5h-1.5h</t>
    <phoneticPr fontId="2" type="noConversion"/>
  </si>
  <si>
    <t>Element 4</t>
    <phoneticPr fontId="2" type="noConversion"/>
  </si>
  <si>
    <t>Element 5</t>
    <phoneticPr fontId="2" type="noConversion"/>
  </si>
  <si>
    <t>An outdoor unit(motor, fan, defrosting control, reversing valve and condensing coil)</t>
    <phoneticPr fontId="2" type="noConversion"/>
  </si>
  <si>
    <t>An inside unit /Air handler (an evaporator coil, an electric heater pack and a blower motor)</t>
    <phoneticPr fontId="2" type="noConversion"/>
  </si>
  <si>
    <t>Line set  (connects the air handler to the outdoor unit and carries the refrigerant)</t>
    <phoneticPr fontId="2" type="noConversion"/>
  </si>
  <si>
    <t>Thermostat</t>
    <phoneticPr fontId="2" type="noConversion"/>
  </si>
  <si>
    <t>An inside unit (indoor air-handling unit)</t>
    <phoneticPr fontId="2" type="noConversion"/>
  </si>
  <si>
    <t>An outside unit (outdoor compressor/condenser)</t>
    <phoneticPr fontId="2" type="noConversion"/>
  </si>
  <si>
    <t>Miscellaneous costs</t>
    <phoneticPr fontId="2" type="noConversion"/>
  </si>
  <si>
    <t>1. 1000-6000
2. 1600-5000
3. 300-500
4. 40-300</t>
    <phoneticPr fontId="2" type="noConversion"/>
  </si>
  <si>
    <t>An inside unit (indoor heat exchanger, or coil)</t>
    <phoneticPr fontId="2" type="noConversion"/>
  </si>
  <si>
    <t>An outside unit (outdoor refrigeration components)</t>
    <phoneticPr fontId="2" type="noConversion"/>
  </si>
  <si>
    <t>Thermostat</t>
    <phoneticPr fontId="2" type="noConversion"/>
  </si>
  <si>
    <t>or blown-in insulation</t>
    <phoneticPr fontId="2" type="noConversion"/>
  </si>
  <si>
    <t>or fiberglass batts</t>
    <phoneticPr fontId="2" type="noConversion"/>
  </si>
  <si>
    <t>Thermostat</t>
    <phoneticPr fontId="2" type="noConversion"/>
  </si>
  <si>
    <t>COP:3.3
HSPFs: 6.7-10.0</t>
    <phoneticPr fontId="2" type="noConversion"/>
  </si>
  <si>
    <t>90-260</t>
    <phoneticPr fontId="2" type="noConversion"/>
  </si>
  <si>
    <t>100-250</t>
    <phoneticPr fontId="2" type="noConversion"/>
  </si>
  <si>
    <t>100-230</t>
    <phoneticPr fontId="2" type="noConversion"/>
  </si>
  <si>
    <t>90-280</t>
    <phoneticPr fontId="2" type="noConversion"/>
  </si>
  <si>
    <t>120-270</t>
    <phoneticPr fontId="2" type="noConversion"/>
  </si>
  <si>
    <t>170-300</t>
    <phoneticPr fontId="2" type="noConversion"/>
  </si>
  <si>
    <t>120-300</t>
    <phoneticPr fontId="2" type="noConversion"/>
  </si>
  <si>
    <t>140-280</t>
    <phoneticPr fontId="2" type="noConversion"/>
  </si>
  <si>
    <t>150-270</t>
    <phoneticPr fontId="2" type="noConversion"/>
  </si>
  <si>
    <t>100-280</t>
    <phoneticPr fontId="2" type="noConversion"/>
  </si>
  <si>
    <t>110-240</t>
    <phoneticPr fontId="2" type="noConversion"/>
  </si>
  <si>
    <t>180-350</t>
    <phoneticPr fontId="2" type="noConversion"/>
  </si>
  <si>
    <t>Yukon</t>
    <phoneticPr fontId="2" type="noConversion"/>
  </si>
  <si>
    <t>Operation cost</t>
    <phoneticPr fontId="2" type="noConversion"/>
  </si>
  <si>
    <t>Electricity price</t>
    <phoneticPr fontId="2" type="noConversion"/>
  </si>
  <si>
    <t>Element 3</t>
    <phoneticPr fontId="2" type="noConversion"/>
  </si>
  <si>
    <t>Ductless mini-split heat pumps</t>
    <phoneticPr fontId="2" type="noConversion"/>
  </si>
  <si>
    <t>COP 2 or more(cooling)
COP 3 or more (heating)
SEER rating of 12 -30</t>
    <phoneticPr fontId="2" type="noConversion"/>
  </si>
  <si>
    <t>AFUE 95%-100%</t>
    <phoneticPr fontId="2" type="noConversion"/>
  </si>
  <si>
    <t>or fiberglass batts</t>
    <phoneticPr fontId="2" type="noConversion"/>
  </si>
  <si>
    <t>or blown-in insulation</t>
    <phoneticPr fontId="2" type="noConversion"/>
  </si>
  <si>
    <t xml:space="preserve">spray foam: 80-100 years 
blown-in insulation: 20-30 years
fiberglass batts: 15-20 years
</t>
  </si>
  <si>
    <t>No. (Not required in Montreal, except when such work is carried out in the Mount Royal historic and natural district.)</t>
    <phoneticPr fontId="2" type="noConversion"/>
  </si>
  <si>
    <t>No. (Not required in Montreal, except when such work is carried out in the Mount Royal historic and natural district.)</t>
    <phoneticPr fontId="2" type="noConversion"/>
  </si>
  <si>
    <t>Collective dwelling</t>
    <phoneticPr fontId="2" type="noConversion"/>
  </si>
  <si>
    <t>1(if having ductwork)</t>
    <phoneticPr fontId="2" type="noConversion"/>
  </si>
  <si>
    <t>1(if having ductwork)</t>
    <phoneticPr fontId="2" type="noConversion"/>
  </si>
  <si>
    <t xml:space="preserve">Air delivery system </t>
    <phoneticPr fontId="2" type="noConversion"/>
  </si>
  <si>
    <t>1. 1.95-5.5 per sq.ft
2. 0.9 - 2 per sq.ft
3. 0.85 -2.3 per sq.ft</t>
    <phoneticPr fontId="2" type="noConversion"/>
  </si>
  <si>
    <t>1. 1.85-4.8 per sq.ft
2. 0.76-1.82 per sq.ft
3. 0.65 -1.85 per sq.ft</t>
    <phoneticPr fontId="2" type="noConversion"/>
  </si>
  <si>
    <t>1. 1.8-4.7 per sq.ft
2. 0.75-1.68 per sq.ft
3. 0.65 -1.8 per sq.ft</t>
    <phoneticPr fontId="2" type="noConversion"/>
  </si>
  <si>
    <t>The time required for installation is estimated for a house of 1500 sq.ft</t>
  </si>
  <si>
    <t>1. 1.77-4.65 per sq.ft
2. 0.75-1.6 per sq.ft
3. 0.7 -1.9 per sq.ft</t>
    <phoneticPr fontId="2" type="noConversion"/>
  </si>
  <si>
    <t>1. 1.77-4.6 per sq.ft
2. 0.85-1.6 per sq.ft
3. 0.5 -1.8 per sq.ft</t>
    <phoneticPr fontId="2" type="noConversion"/>
  </si>
  <si>
    <t>1. 1.8-4.5 per sq.ft
2. 0.8-1.65 per sq.ft
3. 0.5 -1.9 per sq.ft</t>
    <phoneticPr fontId="2" type="noConversion"/>
  </si>
  <si>
    <t>1. 1.85-4.3 per sq.ft
2. 0.75-1.6 per sq.ft
3. 0.5 -1.95 per sq.ft</t>
    <phoneticPr fontId="2" type="noConversion"/>
  </si>
  <si>
    <t>1. 1.8-4.65 per sq.ft
2. 0.75-1.6 per sq.ft
3. 0.7 -1.9per sq.ft</t>
    <phoneticPr fontId="2" type="noConversion"/>
  </si>
  <si>
    <t>1. 1.8-4.8 per sq.ft
2. 0.75-1.8 per sq.ft
3. 0.65 -1.95 per sq.ft</t>
    <phoneticPr fontId="2" type="noConversion"/>
  </si>
  <si>
    <t>1. 1.95-4.8 per sq.ft
2. 0.9 - 2 per sq.ft
3. 0.85 -2.1 per sq.ft</t>
    <phoneticPr fontId="2" type="noConversion"/>
  </si>
  <si>
    <t>1. 1.95-5.2 per sq.ft
2. 0.9 - 1.85 per sq.ft
3. 0.85 -2.1 per sq.ft</t>
    <phoneticPr fontId="2" type="noConversion"/>
  </si>
  <si>
    <t>1. 1.95-5.5 per sq.ft
2. 0.9-1.9 per sq.ft
3. 0.87 -2.2 per sq.ft</t>
    <phoneticPr fontId="2" type="noConversion"/>
  </si>
  <si>
    <t>1. 1.78-4.65 per sq.ft
2. 0.8-1.6 per sq.ft
3. 0.7 -1.85 per sq.ft</t>
    <phoneticPr fontId="2" type="noConversion"/>
  </si>
  <si>
    <t>1. 0.55-1.5 per sq.ft.
2. 0.35-1.3 per sq. ft
3. 0.33-0.9 per sq.ft</t>
    <phoneticPr fontId="2" type="noConversion"/>
  </si>
  <si>
    <t>1. 0.45-1.5 per sq.ft.
2. 0.45-1.25 per sq. ft
3. 0.32-0.95 per sq.ft</t>
    <phoneticPr fontId="2" type="noConversion"/>
  </si>
  <si>
    <t>1. 0.45-1.5 per sq.ft.
2. 0.35-1.4 per sq. ft
3. 0.35-1 per sq.ft</t>
    <phoneticPr fontId="2" type="noConversion"/>
  </si>
  <si>
    <t>1. 0.42-1.4 per sq.ft.
2. 0.45-1.45 per sq. ft
3. 0.4-1.2 per sq.ft</t>
    <phoneticPr fontId="2" type="noConversion"/>
  </si>
  <si>
    <t>1. 0.45-1.5 per sq.ft.
2. 0.4-1.55 per sq. ft
3. 0.43-1.33 per sq.ft</t>
    <phoneticPr fontId="2" type="noConversion"/>
  </si>
  <si>
    <t>1. 0.42-1.39 per sq.ft.
2. 0.4-1.45 per sq. ft
3. 0.5-1.15 per sq.ft</t>
    <phoneticPr fontId="2" type="noConversion"/>
  </si>
  <si>
    <t>1. 0.5-1.5 per sq.ft.
2. 0.45-1.45 per sq. ft
3. 0.35-1.1 per sq.ft</t>
    <phoneticPr fontId="2" type="noConversion"/>
  </si>
  <si>
    <t>1. 0.38-1.28 per sq.ft.
2. 0.45-1.35 per sq. ft
3. 0.32-1 per sq.ft</t>
    <phoneticPr fontId="2" type="noConversion"/>
  </si>
  <si>
    <t>1. 0.5-1.5 per sq.ft.
2. 0.6-1.65 per sq. ft
3. 0.45-1.35 per sq.ft</t>
    <phoneticPr fontId="2" type="noConversion"/>
  </si>
  <si>
    <t>1. 0.4-1.5 per sq.ft.
2. 0.4-1.45 per sq. ft
3. 0.3-0.85 per sq.ft</t>
    <phoneticPr fontId="2" type="noConversion"/>
  </si>
  <si>
    <t>1. 0.55-1.55 per sq.ft.
2. 0.4-1.45 per sq. ft
3. 0.35-0.8 per sq.ft</t>
    <phoneticPr fontId="2" type="noConversion"/>
  </si>
  <si>
    <t>1. 0.4-1.2 per sq.ft.
2. 0.4-1.3 per sq. ft
3. 0.4-0.95 per sq.ft</t>
    <phoneticPr fontId="2" type="noConversion"/>
  </si>
  <si>
    <t>1. 0.35-1.2 per sq.ft.
2. 0.45-1.5 per sq. ft
3. 0.4-1.2 per sq.ft</t>
    <phoneticPr fontId="2" type="noConversion"/>
  </si>
  <si>
    <t xml:space="preserve">Estimated time  required </t>
    <phoneticPr fontId="2" type="noConversion"/>
  </si>
  <si>
    <t>The time required mainly depends on the size of the installation place and whether adaption or replacement of ductwork is required</t>
    <phoneticPr fontId="2" type="noConversion"/>
  </si>
  <si>
    <t>The time required mainly depends on the size of the installation place and whether adaption or replacement of ductwork is required</t>
    <phoneticPr fontId="2" type="noConversion"/>
  </si>
  <si>
    <t>The time required mainly depends on the size of the installation place and whether adaption or replacement of ductwork is required</t>
    <phoneticPr fontId="2" type="noConversion"/>
  </si>
  <si>
    <t>Electricity unit price ($/kWh)(This average electricity price includes both fixed and variable costs, and is based on an average monthly consumption of 1,000kWh)</t>
    <phoneticPr fontId="2" type="noConversion"/>
  </si>
  <si>
    <t>Building envelop(Wall, basement and/or attic insulation)</t>
    <phoneticPr fontId="2" type="noConversion"/>
  </si>
  <si>
    <t>Total cost (the purchase cost is mainly affected by brands, energy efficient ratings, size of installation place, not by location)</t>
    <phoneticPr fontId="2" type="noConversion"/>
  </si>
  <si>
    <t>2800-6000</t>
    <phoneticPr fontId="2" type="noConversion"/>
  </si>
  <si>
    <t>*</t>
    <phoneticPr fontId="2" type="noConversion"/>
  </si>
  <si>
    <t>COP</t>
    <phoneticPr fontId="2" type="noConversion"/>
  </si>
  <si>
    <t>EER</t>
    <phoneticPr fontId="2" type="noConversion"/>
  </si>
  <si>
    <t>SEER</t>
    <phoneticPr fontId="2" type="noConversion"/>
  </si>
  <si>
    <t>Energy efficiency level(COP/EER/SEER/HSPF/AFUE/R-value)*</t>
    <phoneticPr fontId="2" type="noConversion"/>
  </si>
  <si>
    <t>AFUE</t>
    <phoneticPr fontId="2" type="noConversion"/>
  </si>
  <si>
    <t>HSPF</t>
    <phoneticPr fontId="2" type="noConversion"/>
  </si>
  <si>
    <t>R-Value</t>
    <phoneticPr fontId="2" type="noConversion"/>
  </si>
  <si>
    <t>Coefficient of performance</t>
    <phoneticPr fontId="2" type="noConversion"/>
  </si>
  <si>
    <t xml:space="preserve"> Energy Efficiency Ratio </t>
    <phoneticPr fontId="2" type="noConversion"/>
  </si>
  <si>
    <t>Seasonal Energy Efficiency Ratio</t>
    <phoneticPr fontId="2" type="noConversion"/>
  </si>
  <si>
    <t>Annual Fuel Utilization Efficiency</t>
    <phoneticPr fontId="2" type="noConversion"/>
  </si>
  <si>
    <t xml:space="preserve">Heating Seasonal Performance Factor </t>
    <phoneticPr fontId="2" type="noConversion"/>
  </si>
  <si>
    <t>"R-value is the measure of thermal resistanc, which is the temperature difference per unit of heat flux needed to sustain one unit of heat flux between the warmer surface and colder surface of a barrier under steady-state conditions"</t>
    <phoneticPr fontId="2" type="noConversion"/>
  </si>
  <si>
    <t>geothermal</t>
    <phoneticPr fontId="2" type="noConversion"/>
  </si>
  <si>
    <t>Median cost</t>
  </si>
  <si>
    <t>Ductless mini-split heat pumps</t>
  </si>
  <si>
    <t>per sq.ft.</t>
  </si>
  <si>
    <t>m2</t>
  </si>
  <si>
    <t>sq.ft</t>
  </si>
  <si>
    <t>P and T</t>
  </si>
  <si>
    <t>Spray Foam</t>
  </si>
  <si>
    <t>Blown-in</t>
  </si>
  <si>
    <t>Fiberglass</t>
  </si>
  <si>
    <t>Newfoundland and Labrador</t>
  </si>
  <si>
    <t>Prince Edward Island</t>
  </si>
  <si>
    <t>Nova Scotia</t>
  </si>
  <si>
    <t>New Brunswick</t>
  </si>
  <si>
    <t>Quebec</t>
  </si>
  <si>
    <t>Ontario</t>
  </si>
  <si>
    <t>Manitoba</t>
  </si>
  <si>
    <t>Saskatchewan</t>
  </si>
  <si>
    <t>Alberta</t>
  </si>
  <si>
    <t>British Columbia</t>
  </si>
  <si>
    <t>Northwest Territories</t>
  </si>
  <si>
    <t>Nunavut</t>
  </si>
  <si>
    <t>Yukon</t>
  </si>
  <si>
    <t>Min</t>
  </si>
  <si>
    <t>Max</t>
  </si>
  <si>
    <t>Min average floor</t>
  </si>
  <si>
    <t>Max average floor</t>
  </si>
  <si>
    <t xml:space="preserve">Median </t>
  </si>
  <si>
    <t>Reference floor space</t>
  </si>
  <si>
    <r>
      <t xml:space="preserve">The time required for installation is estimated for </t>
    </r>
    <r>
      <rPr>
        <b/>
        <sz val="12"/>
        <color theme="1"/>
        <rFont val="Calibri"/>
        <family val="2"/>
      </rPr>
      <t>a house of 1500 sq.ft</t>
    </r>
  </si>
  <si>
    <t>1. consultation and virtual/on-site assessment</t>
  </si>
  <si>
    <t>2. main elements installation</t>
  </si>
  <si>
    <t>3. duckwork adapatation or installation</t>
  </si>
  <si>
    <t>4. thermostat installaiton</t>
  </si>
  <si>
    <t>2. main elements installation(electrician)</t>
  </si>
  <si>
    <t>3. main elements installation(carpenter)</t>
  </si>
  <si>
    <t>4. thermostat installaiton (electrician)</t>
  </si>
  <si>
    <t>1. consultation</t>
  </si>
  <si>
    <t>2. electric furnace installation (HVAC technicians)</t>
  </si>
  <si>
    <t>3. ductwork adaptation or ieplacement or installation (HVAC technicians)</t>
  </si>
  <si>
    <t>2. central air conditioner installation</t>
  </si>
  <si>
    <t>3. ductwork adaptation or installation</t>
  </si>
  <si>
    <t>Min Labour cost/hour</t>
  </si>
  <si>
    <t>Max Labour cost/hour</t>
  </si>
  <si>
    <t>Min Time required</t>
  </si>
  <si>
    <t>Max Time required</t>
  </si>
  <si>
    <t>Min Total labour cost</t>
  </si>
  <si>
    <t>Max Total labour cost</t>
  </si>
  <si>
    <t>Median Total labour cost</t>
  </si>
  <si>
    <t>Province or Territory</t>
  </si>
  <si>
    <t>Technology #</t>
  </si>
  <si>
    <t>Tasks</t>
  </si>
  <si>
    <t>Total général</t>
  </si>
  <si>
    <t>Somme de Median Total labour cost</t>
  </si>
  <si>
    <t>Technology Name</t>
  </si>
  <si>
    <t>Air-source heat pump</t>
  </si>
  <si>
    <t>Electric furnace</t>
  </si>
  <si>
    <t>Central air conditioner</t>
  </si>
  <si>
    <t>Min Maintenance cost</t>
  </si>
  <si>
    <t>Max Maintenance cost</t>
  </si>
  <si>
    <t>Median Maintenance cost</t>
  </si>
  <si>
    <t>Insulation type</t>
  </si>
  <si>
    <t>Wall</t>
  </si>
  <si>
    <t>Wall basement</t>
  </si>
  <si>
    <t>Ceilling / Attic</t>
  </si>
  <si>
    <t>Total insulated area</t>
  </si>
  <si>
    <t>Building envelop insulation material cost</t>
  </si>
  <si>
    <t>m3</t>
  </si>
  <si>
    <t>https://tspace.library.utoronto.ca/bitstream/1807/19015/3/Zizzo_Ryan_R_MASc_thesis.pdf</t>
  </si>
  <si>
    <t>Table 36</t>
  </si>
  <si>
    <t>Provinces &amp; Territories</t>
  </si>
  <si>
    <t>Tech #</t>
  </si>
  <si>
    <t>Area (sq.ft)</t>
  </si>
  <si>
    <t>attic insulation</t>
  </si>
  <si>
    <t>basement insulation</t>
  </si>
  <si>
    <t>exterior wall insulation</t>
  </si>
  <si>
    <t>Max Labour cost
($/sq.ft)</t>
  </si>
  <si>
    <t>Min Labour cost
($/sq.ft)</t>
  </si>
  <si>
    <t>Med Labour cost
($/sq.ft)</t>
  </si>
  <si>
    <t>Total cost / task ($)</t>
  </si>
  <si>
    <t>Total cost per house</t>
  </si>
  <si>
    <t>Total cost per house suppose insulation of the attic, basement and walls</t>
  </si>
  <si>
    <t/>
  </si>
  <si>
    <t>Building envelop insulation labor cost</t>
  </si>
  <si>
    <t>P &amp; T</t>
  </si>
  <si>
    <t>National</t>
  </si>
  <si>
    <t>Québec</t>
  </si>
  <si>
    <t>NOC - 7313</t>
  </si>
  <si>
    <t>NOC - 7611</t>
  </si>
  <si>
    <t>Refrigeration and air conditioning mechanics</t>
  </si>
  <si>
    <t>Construction trades helpers and labourers</t>
  </si>
  <si>
    <t>https://open.canada.ca/en/open-data</t>
  </si>
  <si>
    <t>Look for "Wages"</t>
  </si>
  <si>
    <t>Source:</t>
  </si>
  <si>
    <t>Equipment / Material and Installation costs</t>
  </si>
  <si>
    <t>Labour costs</t>
  </si>
  <si>
    <t>Wages</t>
  </si>
  <si>
    <t>Technology descriptions</t>
  </si>
  <si>
    <t>What:</t>
  </si>
  <si>
    <t>Locations:</t>
  </si>
  <si>
    <t>Canada</t>
  </si>
  <si>
    <t>Data year:</t>
  </si>
  <si>
    <t>Year of production of this file:</t>
  </si>
  <si>
    <t>2020-2021</t>
  </si>
  <si>
    <t>Interviews with people from the sector, reports (see worksheet "Reports"), other (identified in the worksheet)</t>
  </si>
  <si>
    <t>List of reports consulted</t>
  </si>
  <si>
    <t xml:space="preserve">INFORMATION </t>
  </si>
  <si>
    <t>Institut de l'énergie Trottier</t>
  </si>
  <si>
    <t>Energy Modelling Initiative</t>
  </si>
  <si>
    <r>
      <t>About EI</t>
    </r>
    <r>
      <rPr>
        <vertAlign val="superscript"/>
        <sz val="20"/>
        <color theme="0"/>
        <rFont val="Calibri"/>
        <family val="2"/>
        <scheme val="minor"/>
      </rPr>
      <t>2</t>
    </r>
    <r>
      <rPr>
        <sz val="20"/>
        <color theme="0"/>
        <rFont val="Calibri"/>
        <family val="2"/>
        <scheme val="minor"/>
      </rPr>
      <t xml:space="preserve"> models</t>
    </r>
  </si>
  <si>
    <t>Release # : data-tcr-2021-03-31</t>
  </si>
  <si>
    <r>
      <t xml:space="preserve"> EI</t>
    </r>
    <r>
      <rPr>
        <b/>
        <vertAlign val="superscript"/>
        <sz val="14"/>
        <color theme="0"/>
        <rFont val="Calibri"/>
        <family val="2"/>
        <scheme val="minor"/>
      </rPr>
      <t>2</t>
    </r>
    <r>
      <rPr>
        <b/>
        <sz val="14"/>
        <color theme="0"/>
        <rFont val="Calibri"/>
        <family val="2"/>
        <scheme val="minor"/>
      </rPr>
      <t xml:space="preserve"> - TCR</t>
    </r>
  </si>
  <si>
    <r>
      <t>EI</t>
    </r>
    <r>
      <rPr>
        <b/>
        <vertAlign val="superscript"/>
        <sz val="12"/>
        <color theme="1"/>
        <rFont val="Calibri"/>
        <family val="2"/>
        <scheme val="minor"/>
      </rPr>
      <t>2</t>
    </r>
    <r>
      <rPr>
        <b/>
        <sz val="12"/>
        <color theme="1"/>
        <rFont val="Calibri"/>
        <family val="2"/>
        <scheme val="minor"/>
      </rPr>
      <t xml:space="preserve"> - ThermalComfortResidential data</t>
    </r>
  </si>
  <si>
    <r>
      <t xml:space="preserve">
The EI</t>
    </r>
    <r>
      <rPr>
        <vertAlign val="superscript"/>
        <sz val="12"/>
        <color theme="1"/>
        <rFont val="Calibri"/>
        <family val="2"/>
        <scheme val="minor"/>
      </rPr>
      <t>2</t>
    </r>
    <r>
      <rPr>
        <sz val="12"/>
        <color theme="1"/>
        <rFont val="Calibri"/>
        <family val="2"/>
        <charset val="134"/>
        <scheme val="minor"/>
      </rPr>
      <t xml:space="preserve"> models were adapted by Éloïse Edom, research associate at the </t>
    </r>
    <r>
      <rPr>
        <i/>
        <sz val="11"/>
        <color theme="1"/>
        <rFont val="Calibri"/>
        <family val="2"/>
        <scheme val="minor"/>
      </rPr>
      <t>Institut de l'énergie Trottier</t>
    </r>
    <r>
      <rPr>
        <sz val="12"/>
        <color theme="1"/>
        <rFont val="Calibri"/>
        <family val="2"/>
        <charset val="134"/>
        <scheme val="minor"/>
      </rPr>
      <t>, as part of the NRCAN-supported Energy Modelling Initiative. The objective is to provide the various actors of the energy sector with a simple and flexible decision support tool adapted to the context of the Canadian provinces and territories.      
For more information about the EI</t>
    </r>
    <r>
      <rPr>
        <vertAlign val="superscript"/>
        <sz val="11"/>
        <color theme="1"/>
        <rFont val="Calibri"/>
        <family val="2"/>
        <scheme val="minor"/>
      </rPr>
      <t>2</t>
    </r>
    <r>
      <rPr>
        <sz val="12"/>
        <color theme="1"/>
        <rFont val="Calibri"/>
        <family val="2"/>
        <charset val="134"/>
        <scheme val="minor"/>
      </rPr>
      <t xml:space="preserve"> models contact: info@emi-ime.ca or eloise.edom@polymtl.ca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</si>
</sst>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2"/>
      <color theme="1"/>
      <name val="Calibri"/>
      <family val="2"/>
      <charset val="134"/>
      <scheme val="minor"/>
    </font>
    <font>
      <sz val="11"/>
      <color theme="1"/>
      <name val="Calibri"/>
      <family val="2"/>
      <scheme val="minor"/>
    </font>
    <font>
      <sz val="9"/>
      <name val="Calibri"/>
      <family val="2"/>
      <charset val="134"/>
      <scheme val="minor"/>
    </font>
    <font>
      <sz val="12"/>
      <color theme="1"/>
      <name val="Calibri"/>
      <family val="2"/>
    </font>
    <font>
      <b/>
      <sz val="12"/>
      <color theme="1"/>
      <name val="Calibri"/>
      <family val="2"/>
    </font>
    <font>
      <sz val="12"/>
      <name val="Calibri"/>
      <family val="2"/>
    </font>
    <font>
      <u/>
      <sz val="12"/>
      <color theme="10"/>
      <name val="Calibri"/>
      <family val="2"/>
      <charset val="134"/>
      <scheme val="minor"/>
    </font>
    <font>
      <b/>
      <sz val="12"/>
      <color theme="1"/>
      <name val="Calibri"/>
      <family val="2"/>
      <scheme val="minor"/>
    </font>
    <font>
      <sz val="8"/>
      <name val="Calibri"/>
      <family val="2"/>
      <charset val="134"/>
      <scheme val="minor"/>
    </font>
    <font>
      <sz val="9"/>
      <color indexed="81"/>
      <name val="Tahoma"/>
      <family val="2"/>
    </font>
    <font>
      <b/>
      <sz val="14"/>
      <color theme="0"/>
      <name val="Calibri"/>
      <family val="2"/>
      <scheme val="minor"/>
    </font>
    <font>
      <sz val="12"/>
      <color theme="1"/>
      <name val="Calibri"/>
      <family val="2"/>
      <scheme val="minor"/>
    </font>
    <font>
      <vertAlign val="superscript"/>
      <sz val="12"/>
      <color theme="1"/>
      <name val="Calibri"/>
      <family val="2"/>
      <scheme val="minor"/>
    </font>
    <font>
      <sz val="20"/>
      <color theme="0"/>
      <name val="Calibri"/>
      <family val="2"/>
      <scheme val="minor"/>
    </font>
    <font>
      <vertAlign val="superscript"/>
      <sz val="20"/>
      <color theme="0"/>
      <name val="Calibri"/>
      <family val="2"/>
      <scheme val="minor"/>
    </font>
    <font>
      <b/>
      <vertAlign val="superscript"/>
      <sz val="14"/>
      <color theme="0"/>
      <name val="Calibri"/>
      <family val="2"/>
      <scheme val="minor"/>
    </font>
    <font>
      <b/>
      <vertAlign val="superscript"/>
      <sz val="12"/>
      <color theme="1"/>
      <name val="Calibri"/>
      <family val="2"/>
      <scheme val="minor"/>
    </font>
    <font>
      <i/>
      <sz val="11"/>
      <color theme="1"/>
      <name val="Calibri"/>
      <family val="2"/>
      <scheme val="minor"/>
    </font>
    <font>
      <vertAlign val="superscript"/>
      <sz val="11"/>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3"/>
        <bgColor indexed="64"/>
      </patternFill>
    </fill>
    <fill>
      <patternFill patternType="solid">
        <fgColor theme="8" tint="0.79998168889431442"/>
        <bgColor indexed="64"/>
      </patternFill>
    </fill>
  </fills>
  <borders count="15">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6" fillId="0" borderId="0" applyNumberFormat="0" applyFill="0" applyBorder="0" applyAlignment="0" applyProtection="0"/>
    <xf numFmtId="0" fontId="1" fillId="0" borderId="0"/>
  </cellStyleXfs>
  <cellXfs count="137">
    <xf numFmtId="0" fontId="0" fillId="0" borderId="0" xfId="0"/>
    <xf numFmtId="0" fontId="3" fillId="0" borderId="0" xfId="0" applyFont="1"/>
    <xf numFmtId="0" fontId="3" fillId="0" borderId="0" xfId="0" applyFont="1" applyBorder="1" applyAlignment="1"/>
    <xf numFmtId="0" fontId="3" fillId="0" borderId="0" xfId="0" applyFont="1" applyBorder="1" applyAlignment="1">
      <alignment horizontal="left"/>
    </xf>
    <xf numFmtId="0" fontId="3" fillId="0" borderId="0" xfId="0" applyFont="1" applyAlignment="1">
      <alignment horizontal="left"/>
    </xf>
    <xf numFmtId="0" fontId="3" fillId="0" borderId="0" xfId="0" applyFont="1" applyAlignment="1">
      <alignment horizontal="center"/>
    </xf>
    <xf numFmtId="0" fontId="4" fillId="0" borderId="1" xfId="0" applyFont="1" applyBorder="1" applyAlignment="1">
      <alignment wrapText="1"/>
    </xf>
    <xf numFmtId="0" fontId="4" fillId="0" borderId="1" xfId="0" applyFont="1" applyFill="1" applyBorder="1" applyAlignment="1">
      <alignment wrapText="1"/>
    </xf>
    <xf numFmtId="0" fontId="3" fillId="0" borderId="0" xfId="0" applyFont="1" applyAlignment="1"/>
    <xf numFmtId="0" fontId="4" fillId="0" borderId="0" xfId="0" applyFont="1" applyAlignment="1">
      <alignment horizontal="left"/>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0" xfId="0" applyFont="1" applyAlignment="1">
      <alignment wrapText="1"/>
    </xf>
    <xf numFmtId="0" fontId="4" fillId="0" borderId="1" xfId="0" applyFont="1" applyBorder="1" applyAlignment="1"/>
    <xf numFmtId="0" fontId="4" fillId="0" borderId="1" xfId="0" applyFont="1" applyBorder="1" applyAlignment="1">
      <alignment horizontal="left"/>
    </xf>
    <xf numFmtId="0" fontId="4" fillId="0" borderId="0" xfId="0" applyFont="1" applyAlignment="1"/>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xf numFmtId="0" fontId="3" fillId="0" borderId="0" xfId="0" applyFont="1" applyFill="1" applyBorder="1" applyAlignment="1">
      <alignment horizontal="left"/>
    </xf>
    <xf numFmtId="0" fontId="3" fillId="0" borderId="0" xfId="0" applyFont="1" applyBorder="1" applyAlignment="1">
      <alignment vertical="top"/>
    </xf>
    <xf numFmtId="0" fontId="3" fillId="0" borderId="0" xfId="0" applyFont="1" applyBorder="1" applyAlignment="1">
      <alignment horizontal="left" vertical="top"/>
    </xf>
    <xf numFmtId="0" fontId="3" fillId="0" borderId="0" xfId="0" applyFont="1" applyFill="1" applyBorder="1" applyAlignment="1">
      <alignment vertical="top"/>
    </xf>
    <xf numFmtId="0" fontId="4" fillId="0" borderId="1" xfId="0" applyFont="1" applyBorder="1" applyAlignment="1">
      <alignment horizontal="center" wrapText="1"/>
    </xf>
    <xf numFmtId="0" fontId="3" fillId="0" borderId="0" xfId="0" applyFont="1" applyAlignment="1">
      <alignment wrapText="1"/>
    </xf>
    <xf numFmtId="0" fontId="4" fillId="0" borderId="7" xfId="0" applyFont="1" applyBorder="1" applyAlignment="1">
      <alignment horizontal="left" wrapText="1"/>
    </xf>
    <xf numFmtId="0" fontId="4" fillId="0" borderId="0" xfId="0" applyFont="1" applyAlignment="1">
      <alignment horizontal="left" wrapText="1"/>
    </xf>
    <xf numFmtId="0" fontId="3" fillId="5" borderId="0" xfId="0" applyFont="1" applyFill="1" applyAlignment="1">
      <alignment horizontal="left"/>
    </xf>
    <xf numFmtId="0" fontId="3" fillId="3" borderId="0" xfId="0" applyFont="1" applyFill="1" applyAlignment="1">
      <alignment horizontal="left"/>
    </xf>
    <xf numFmtId="0" fontId="3" fillId="0" borderId="4" xfId="0" applyFont="1" applyBorder="1" applyAlignment="1">
      <alignment horizontal="left"/>
    </xf>
    <xf numFmtId="0" fontId="3" fillId="0" borderId="2" xfId="0" applyFont="1" applyBorder="1" applyAlignment="1">
      <alignment horizontal="left"/>
    </xf>
    <xf numFmtId="0" fontId="3" fillId="5" borderId="9" xfId="0" applyFont="1" applyFill="1" applyBorder="1" applyAlignment="1">
      <alignment horizontal="left"/>
    </xf>
    <xf numFmtId="0" fontId="3" fillId="5" borderId="10" xfId="0" applyFont="1" applyFill="1" applyBorder="1" applyAlignment="1">
      <alignment horizontal="left"/>
    </xf>
    <xf numFmtId="0" fontId="3" fillId="5" borderId="9" xfId="0" applyFont="1" applyFill="1" applyBorder="1" applyAlignment="1">
      <alignment horizontal="left" wrapText="1"/>
    </xf>
    <xf numFmtId="0" fontId="3" fillId="5" borderId="8" xfId="0" applyFont="1" applyFill="1" applyBorder="1" applyAlignment="1">
      <alignment horizontal="left"/>
    </xf>
    <xf numFmtId="0" fontId="3" fillId="5" borderId="1" xfId="0" applyFont="1" applyFill="1" applyBorder="1" applyAlignment="1">
      <alignment horizontal="left"/>
    </xf>
    <xf numFmtId="0" fontId="3" fillId="5" borderId="5" xfId="0" applyFont="1" applyFill="1" applyBorder="1" applyAlignment="1">
      <alignment horizontal="left"/>
    </xf>
    <xf numFmtId="0" fontId="3" fillId="5" borderId="1" xfId="0" applyFont="1" applyFill="1" applyBorder="1" applyAlignment="1">
      <alignment horizontal="left" wrapText="1"/>
    </xf>
    <xf numFmtId="0" fontId="3" fillId="5" borderId="3" xfId="0" applyFont="1" applyFill="1" applyBorder="1" applyAlignment="1">
      <alignment horizontal="left"/>
    </xf>
    <xf numFmtId="0" fontId="3" fillId="4" borderId="9" xfId="0" applyFont="1" applyFill="1" applyBorder="1" applyAlignment="1">
      <alignment horizontal="left"/>
    </xf>
    <xf numFmtId="0" fontId="3" fillId="4" borderId="10" xfId="0" applyFont="1" applyFill="1" applyBorder="1" applyAlignment="1">
      <alignment horizontal="left"/>
    </xf>
    <xf numFmtId="0" fontId="3" fillId="4" borderId="9" xfId="0" applyFont="1" applyFill="1" applyBorder="1" applyAlignment="1">
      <alignment horizontal="left" wrapText="1"/>
    </xf>
    <xf numFmtId="0" fontId="3" fillId="4" borderId="8" xfId="0" applyFont="1" applyFill="1" applyBorder="1" applyAlignment="1">
      <alignment horizontal="left"/>
    </xf>
    <xf numFmtId="0" fontId="3" fillId="4" borderId="8" xfId="0" applyFont="1" applyFill="1" applyBorder="1" applyAlignment="1">
      <alignment horizontal="left" wrapText="1"/>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9" xfId="0" applyFont="1" applyFill="1" applyBorder="1" applyAlignment="1">
      <alignment horizontal="left" wrapText="1"/>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9" xfId="0" applyFont="1" applyFill="1" applyBorder="1" applyAlignment="1">
      <alignment horizontal="left" wrapText="1"/>
    </xf>
    <xf numFmtId="0" fontId="3" fillId="2" borderId="8" xfId="0" applyFont="1" applyFill="1" applyBorder="1" applyAlignment="1">
      <alignment horizontal="left"/>
    </xf>
    <xf numFmtId="0" fontId="3" fillId="2" borderId="8" xfId="0" applyFont="1" applyFill="1" applyBorder="1" applyAlignment="1">
      <alignment horizontal="left" wrapText="1"/>
    </xf>
    <xf numFmtId="0" fontId="3" fillId="6" borderId="9" xfId="0" applyFont="1" applyFill="1" applyBorder="1" applyAlignment="1">
      <alignment horizontal="left"/>
    </xf>
    <xf numFmtId="0" fontId="3" fillId="6" borderId="10" xfId="0" applyFont="1" applyFill="1" applyBorder="1" applyAlignment="1">
      <alignment horizontal="left"/>
    </xf>
    <xf numFmtId="0" fontId="3" fillId="6" borderId="8" xfId="0" applyFont="1" applyFill="1" applyBorder="1" applyAlignment="1">
      <alignment horizontal="left"/>
    </xf>
    <xf numFmtId="0" fontId="3" fillId="6" borderId="9" xfId="0" applyFont="1" applyFill="1" applyBorder="1" applyAlignment="1">
      <alignment horizontal="left" wrapText="1"/>
    </xf>
    <xf numFmtId="0" fontId="3" fillId="6" borderId="8" xfId="0" applyFont="1" applyFill="1" applyBorder="1" applyAlignment="1">
      <alignment horizontal="left" wrapText="1"/>
    </xf>
    <xf numFmtId="0" fontId="3" fillId="6" borderId="11" xfId="0" applyFont="1" applyFill="1" applyBorder="1" applyAlignment="1">
      <alignment horizontal="left"/>
    </xf>
    <xf numFmtId="0" fontId="3" fillId="6" borderId="1" xfId="0" applyFont="1" applyFill="1" applyBorder="1" applyAlignment="1">
      <alignment horizontal="left"/>
    </xf>
    <xf numFmtId="0" fontId="3" fillId="6" borderId="5" xfId="0" applyFont="1" applyFill="1" applyBorder="1" applyAlignment="1">
      <alignment horizontal="left"/>
    </xf>
    <xf numFmtId="0" fontId="3" fillId="6" borderId="3" xfId="0" applyFont="1" applyFill="1" applyBorder="1" applyAlignment="1">
      <alignment horizontal="left"/>
    </xf>
    <xf numFmtId="0" fontId="3" fillId="6" borderId="1" xfId="0" applyFont="1" applyFill="1" applyBorder="1" applyAlignment="1">
      <alignment horizontal="left" wrapText="1"/>
    </xf>
    <xf numFmtId="0" fontId="3" fillId="6" borderId="7" xfId="0" applyFont="1" applyFill="1" applyBorder="1" applyAlignment="1">
      <alignment horizontal="left"/>
    </xf>
    <xf numFmtId="0" fontId="4" fillId="0" borderId="4" xfId="0" applyFont="1" applyBorder="1" applyAlignment="1">
      <alignment horizontal="left" vertical="top" wrapText="1"/>
    </xf>
    <xf numFmtId="0" fontId="4" fillId="0" borderId="4" xfId="0" applyFont="1" applyBorder="1" applyAlignment="1"/>
    <xf numFmtId="0" fontId="4" fillId="0" borderId="3" xfId="0" applyFont="1" applyBorder="1" applyAlignment="1">
      <alignment horizontal="center" wrapText="1"/>
    </xf>
    <xf numFmtId="0" fontId="5" fillId="2" borderId="8" xfId="0" applyFont="1" applyFill="1" applyBorder="1" applyAlignment="1">
      <alignment horizontal="left"/>
    </xf>
    <xf numFmtId="0" fontId="3" fillId="5" borderId="8" xfId="0" applyFont="1" applyFill="1" applyBorder="1" applyAlignment="1">
      <alignment horizontal="center"/>
    </xf>
    <xf numFmtId="0" fontId="3" fillId="5" borderId="3" xfId="0" applyFont="1" applyFill="1" applyBorder="1" applyAlignment="1">
      <alignment horizontal="center"/>
    </xf>
    <xf numFmtId="0" fontId="3" fillId="4" borderId="8" xfId="0" applyFont="1" applyFill="1" applyBorder="1" applyAlignment="1">
      <alignment horizontal="center"/>
    </xf>
    <xf numFmtId="0" fontId="3" fillId="4" borderId="3" xfId="0" applyFont="1" applyFill="1" applyBorder="1" applyAlignment="1">
      <alignment horizontal="center"/>
    </xf>
    <xf numFmtId="0" fontId="3" fillId="3" borderId="8" xfId="0" applyFont="1" applyFill="1" applyBorder="1" applyAlignment="1">
      <alignment horizontal="center"/>
    </xf>
    <xf numFmtId="0" fontId="3" fillId="3" borderId="3" xfId="0" applyFont="1" applyFill="1" applyBorder="1" applyAlignment="1">
      <alignment horizontal="center"/>
    </xf>
    <xf numFmtId="0" fontId="3" fillId="2" borderId="8" xfId="0" applyFont="1" applyFill="1" applyBorder="1" applyAlignment="1">
      <alignment horizontal="center"/>
    </xf>
    <xf numFmtId="0" fontId="3" fillId="2" borderId="3" xfId="0" applyFont="1" applyFill="1" applyBorder="1" applyAlignment="1">
      <alignment horizontal="center"/>
    </xf>
    <xf numFmtId="0" fontId="3" fillId="6" borderId="8" xfId="0" applyFont="1" applyFill="1" applyBorder="1" applyAlignment="1">
      <alignment horizontal="center"/>
    </xf>
    <xf numFmtId="0" fontId="0" fillId="0" borderId="0" xfId="0" applyAlignment="1">
      <alignment wrapText="1"/>
    </xf>
    <xf numFmtId="0" fontId="3" fillId="0" borderId="0" xfId="0" applyFont="1" applyBorder="1" applyAlignment="1">
      <alignment horizontal="left" wrapText="1"/>
    </xf>
    <xf numFmtId="0" fontId="3" fillId="5" borderId="8" xfId="0" applyFont="1" applyFill="1" applyBorder="1" applyAlignment="1">
      <alignment horizontal="left" wrapText="1"/>
    </xf>
    <xf numFmtId="0" fontId="3" fillId="3" borderId="8" xfId="0" applyFont="1" applyFill="1" applyBorder="1" applyAlignment="1">
      <alignment horizontal="left" wrapText="1"/>
    </xf>
    <xf numFmtId="0" fontId="3" fillId="0" borderId="2"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0" fillId="0" borderId="12" xfId="0" applyBorder="1"/>
    <xf numFmtId="0" fontId="0" fillId="0" borderId="13" xfId="0" applyBorder="1"/>
    <xf numFmtId="0" fontId="0" fillId="0" borderId="14" xfId="0" applyBorder="1"/>
    <xf numFmtId="0" fontId="0" fillId="0" borderId="4" xfId="0" applyBorder="1"/>
    <xf numFmtId="0" fontId="0" fillId="0" borderId="0" xfId="0" applyBorder="1"/>
    <xf numFmtId="0" fontId="0" fillId="0" borderId="2" xfId="0" applyBorder="1"/>
    <xf numFmtId="0" fontId="0" fillId="0" borderId="5" xfId="0" applyBorder="1"/>
    <xf numFmtId="0" fontId="0" fillId="0" borderId="1" xfId="0" applyBorder="1"/>
    <xf numFmtId="0" fontId="0" fillId="0" borderId="3" xfId="0" applyBorder="1"/>
    <xf numFmtId="0" fontId="3" fillId="0" borderId="0" xfId="0" applyFont="1" applyFill="1" applyBorder="1" applyAlignment="1">
      <alignment horizontal="left" wrapText="1"/>
    </xf>
    <xf numFmtId="164" fontId="0" fillId="0" borderId="0" xfId="0" applyNumberFormat="1"/>
    <xf numFmtId="164" fontId="3" fillId="0" borderId="0" xfId="0" applyNumberFormat="1" applyFont="1" applyFill="1" applyBorder="1" applyAlignment="1">
      <alignment horizontal="left" wrapText="1"/>
    </xf>
    <xf numFmtId="0" fontId="0" fillId="0" borderId="0" xfId="0" applyAlignment="1">
      <alignment horizontal="left"/>
    </xf>
    <xf numFmtId="0" fontId="7" fillId="0" borderId="0" xfId="0" applyFont="1"/>
    <xf numFmtId="2" fontId="0" fillId="0" borderId="0" xfId="0" applyNumberFormat="1"/>
    <xf numFmtId="1" fontId="0" fillId="0" borderId="0" xfId="0" applyNumberFormat="1"/>
    <xf numFmtId="0" fontId="7" fillId="0" borderId="0" xfId="0" applyFont="1" applyAlignment="1">
      <alignment vertical="center" wrapText="1"/>
    </xf>
    <xf numFmtId="0" fontId="7" fillId="0" borderId="0" xfId="0" applyFont="1" applyAlignment="1">
      <alignment horizontal="center" vertical="center" wrapText="1"/>
    </xf>
    <xf numFmtId="0" fontId="0" fillId="0" borderId="0" xfId="0" pivotButton="1"/>
    <xf numFmtId="0" fontId="0" fillId="0" borderId="0" xfId="0" applyNumberFormat="1"/>
    <xf numFmtId="0" fontId="0" fillId="0" borderId="0" xfId="0" applyAlignment="1">
      <alignment horizontal="right"/>
    </xf>
    <xf numFmtId="0" fontId="6" fillId="0" borderId="0" xfId="1"/>
    <xf numFmtId="0" fontId="0" fillId="0" borderId="0" xfId="0" applyAlignment="1">
      <alignment vertical="center"/>
    </xf>
    <xf numFmtId="0" fontId="0" fillId="0" borderId="0" xfId="0" applyAlignment="1">
      <alignment vertical="center" wrapText="1"/>
    </xf>
    <xf numFmtId="0" fontId="0" fillId="0" borderId="0" xfId="0" pivotButton="1" applyAlignment="1">
      <alignment vertical="center"/>
    </xf>
    <xf numFmtId="0" fontId="0" fillId="0" borderId="0" xfId="0" applyAlignment="1">
      <alignment wrapText="1"/>
    </xf>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left" vertical="top"/>
    </xf>
    <xf numFmtId="0" fontId="11" fillId="8" borderId="0" xfId="0" applyFont="1" applyFill="1" applyAlignment="1">
      <alignment horizontal="left" vertical="top" wrapText="1"/>
    </xf>
    <xf numFmtId="0" fontId="0" fillId="8" borderId="0" xfId="0" applyFill="1" applyAlignment="1">
      <alignment wrapText="1"/>
    </xf>
    <xf numFmtId="0" fontId="7" fillId="8" borderId="0" xfId="0" applyFont="1" applyFill="1" applyAlignment="1">
      <alignment vertical="top" wrapText="1"/>
    </xf>
    <xf numFmtId="0" fontId="0" fillId="0" borderId="0" xfId="0" applyAlignment="1">
      <alignment wrapText="1"/>
    </xf>
    <xf numFmtId="0" fontId="6" fillId="0" borderId="0" xfId="1" applyAlignment="1">
      <alignment horizontal="left"/>
    </xf>
    <xf numFmtId="0" fontId="10" fillId="7" borderId="0" xfId="0" applyFont="1" applyFill="1" applyAlignment="1">
      <alignment horizontal="center" vertical="center"/>
    </xf>
    <xf numFmtId="0" fontId="4" fillId="0" borderId="0" xfId="0" applyFont="1" applyBorder="1" applyAlignment="1">
      <alignment horizontal="left" wrapText="1"/>
    </xf>
    <xf numFmtId="0" fontId="4" fillId="0" borderId="2" xfId="0" applyFont="1" applyBorder="1" applyAlignment="1">
      <alignment horizontal="left" wrapText="1"/>
    </xf>
    <xf numFmtId="0" fontId="4" fillId="0" borderId="0" xfId="0" applyFont="1" applyBorder="1" applyAlignment="1">
      <alignment horizontal="center" wrapText="1"/>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1" xfId="0" applyFont="1" applyBorder="1" applyAlignment="1">
      <alignment horizontal="left" wrapText="1"/>
    </xf>
    <xf numFmtId="0" fontId="4" fillId="0" borderId="6" xfId="0" applyFont="1" applyBorder="1" applyAlignment="1">
      <alignment horizontal="left"/>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4"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left" wrapText="1"/>
    </xf>
    <xf numFmtId="0" fontId="0" fillId="0" borderId="0" xfId="0" applyAlignment="1">
      <alignment vertical="center" wrapText="1"/>
    </xf>
    <xf numFmtId="0" fontId="13" fillId="7" borderId="0" xfId="2" applyFont="1" applyFill="1" applyAlignment="1">
      <alignment horizontal="center" vertical="center"/>
    </xf>
    <xf numFmtId="0" fontId="1" fillId="0" borderId="0" xfId="2" applyAlignment="1">
      <alignment wrapText="1"/>
    </xf>
  </cellXfs>
  <cellStyles count="3">
    <cellStyle name="Lien hypertexte" xfId="1" builtinId="8"/>
    <cellStyle name="Normal" xfId="0" builtinId="0"/>
    <cellStyle name="Normal 3" xfId="2" xr:uid="{44B0CD1C-8FB2-4238-AB63-84A389BAD711}"/>
  </cellStyles>
  <dxfs count="15">
    <dxf>
      <numFmt numFmtId="1" formatCode="0"/>
    </dxf>
    <dxf>
      <font>
        <b/>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alignment horizontal="general" vertical="center" textRotation="0" indent="0" justifyLastLine="0" shrinkToFit="0" readingOrder="0"/>
    </dxf>
    <dxf>
      <alignment vertical="center"/>
    </dxf>
    <dxf>
      <alignment vertical="center"/>
    </dxf>
    <dxf>
      <numFmt numFmtId="1" formatCode="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none"/>
      </font>
      <numFmt numFmtId="164" formatCode="0.0"/>
      <fill>
        <patternFill patternType="none">
          <fgColor indexed="64"/>
          <bgColor indexed="65"/>
        </patternFill>
      </fill>
      <alignment horizontal="left" vertical="bottom" textRotation="0" wrapText="1" indent="0" justifyLastLine="0" shrinkToFit="0" readingOrder="0"/>
    </dxf>
    <dxf>
      <numFmt numFmtId="164" formatCode="0.0"/>
    </dxf>
    <dxf>
      <numFmt numFmtId="164" formatCode="0.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Éloise Edom" refreshedDate="44281.660377314816" createdVersion="6" refreshedVersion="6" minRefreshableVersion="3" recordCount="208" xr:uid="{7A26558B-0A0C-4F96-9AA2-965CDCCF1B1E}">
  <cacheSource type="worksheet">
    <worksheetSource name="Tableau4"/>
  </cacheSource>
  <cacheFields count="10">
    <cacheField name="Province or Territory" numFmtId="0">
      <sharedItems count="13">
        <s v="Newfoundland and Labrador"/>
        <s v="Prince Edward Island"/>
        <s v="Nova Scotia"/>
        <s v="New Brunswick"/>
        <s v="Quebec"/>
        <s v="Ontario"/>
        <s v="Manitoba"/>
        <s v="Saskatchewan"/>
        <s v="Alberta"/>
        <s v="British Columbia"/>
        <s v="Northwest Territories"/>
        <s v="Nunavut"/>
        <s v="Yukon"/>
      </sharedItems>
    </cacheField>
    <cacheField name="Technology #" numFmtId="0">
      <sharedItems containsSemiMixedTypes="0" containsString="0" containsNumber="1" containsInteger="1" minValue="1" maxValue="4" count="4">
        <n v="1"/>
        <n v="2"/>
        <n v="3"/>
        <n v="4"/>
      </sharedItems>
    </cacheField>
    <cacheField name="Tasks" numFmtId="0">
      <sharedItems/>
    </cacheField>
    <cacheField name="Min Labour cost/hour" numFmtId="0">
      <sharedItems containsSemiMixedTypes="0" containsString="0" containsNumber="1" containsInteger="1" minValue="0" maxValue="105"/>
    </cacheField>
    <cacheField name="Max Labour cost/hour" numFmtId="0">
      <sharedItems containsString="0" containsBlank="1" containsNumber="1" containsInteger="1" minValue="40" maxValue="150"/>
    </cacheField>
    <cacheField name="Min Time required" numFmtId="0">
      <sharedItems containsSemiMixedTypes="0" containsString="0" containsNumber="1" minValue="0.5" maxValue="8"/>
    </cacheField>
    <cacheField name="Max Time required" numFmtId="0">
      <sharedItems containsSemiMixedTypes="0" containsString="0" containsNumber="1" minValue="1.5" maxValue="24"/>
    </cacheField>
    <cacheField name="Min Total labour cost" numFmtId="0">
      <sharedItems containsSemiMixedTypes="0" containsString="0" containsNumber="1" minValue="0" maxValue="840"/>
    </cacheField>
    <cacheField name="Max Total labour cost" numFmtId="0">
      <sharedItems containsSemiMixedTypes="0" containsString="0" containsNumber="1" containsInteger="1" minValue="0" maxValue="2880"/>
    </cacheField>
    <cacheField name="Median Total labour cost" numFmtId="0">
      <sharedItems containsSemiMixedTypes="0" containsString="0" containsNumber="1" minValue="0" maxValue="186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Éloise Edom" refreshedDate="44281.783003472221" createdVersion="6" refreshedVersion="6" minRefreshableVersion="3" recordCount="39" xr:uid="{7ADF8561-DF68-4FE6-9B80-E91F9B3179A7}">
  <cacheSource type="worksheet">
    <worksheetSource name="Tableau6"/>
  </cacheSource>
  <cacheFields count="8">
    <cacheField name="Provinces &amp; Territories" numFmtId="0">
      <sharedItems count="13">
        <s v="Newfoundland and Labrador"/>
        <s v="Prince Edward Island"/>
        <s v="Nova Scotia"/>
        <s v="New Brunswick"/>
        <s v="Quebec"/>
        <s v="Ontario"/>
        <s v="Manitoba"/>
        <s v="Saskatchewan"/>
        <s v="Alberta"/>
        <s v="British Columbia"/>
        <s v="Northwest Territories"/>
        <s v="Nunavut"/>
        <s v="Yukon"/>
      </sharedItems>
    </cacheField>
    <cacheField name="Tech #" numFmtId="0">
      <sharedItems containsSemiMixedTypes="0" containsString="0" containsNumber="1" containsInteger="1" minValue="1" maxValue="1"/>
    </cacheField>
    <cacheField name="Tasks" numFmtId="0">
      <sharedItems/>
    </cacheField>
    <cacheField name="Min Labour cost_x000a_($/sq.ft)" numFmtId="2">
      <sharedItems containsSemiMixedTypes="0" containsString="0" containsNumber="1" minValue="0.5" maxValue="1.95"/>
    </cacheField>
    <cacheField name="Max Labour cost_x000a_($/sq.ft)" numFmtId="2">
      <sharedItems containsSemiMixedTypes="0" containsString="0" containsNumber="1" minValue="1.6" maxValue="5.5"/>
    </cacheField>
    <cacheField name="Med Labour cost_x000a_($/sq.ft)" numFmtId="2">
      <sharedItems containsSemiMixedTypes="0" containsString="0" containsNumber="1" minValue="1.1499999999999999" maxValue="3.7249999999999996"/>
    </cacheField>
    <cacheField name="Area (sq.ft)" numFmtId="0">
      <sharedItems containsSemiMixedTypes="0" containsString="0" containsNumber="1" containsInteger="1" minValue="837" maxValue="1367"/>
    </cacheField>
    <cacheField name="Total cost / task" numFmtId="1">
      <sharedItems containsSemiMixedTypes="0" containsString="0" containsNumber="1" minValue="962.55" maxValue="4473.72499999999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8">
  <r>
    <x v="0"/>
    <x v="0"/>
    <s v="1. consultation and virtual/on-site assessment"/>
    <n v="0"/>
    <m/>
    <n v="1"/>
    <n v="1.5"/>
    <n v="0"/>
    <n v="0"/>
    <n v="0"/>
  </r>
  <r>
    <x v="0"/>
    <x v="0"/>
    <s v="2. main elements installation"/>
    <n v="50"/>
    <n v="110"/>
    <n v="4"/>
    <n v="6"/>
    <n v="200"/>
    <n v="660"/>
    <n v="430"/>
  </r>
  <r>
    <x v="0"/>
    <x v="0"/>
    <s v="3. duckwork adapatation or installation"/>
    <n v="80"/>
    <n v="90"/>
    <n v="6"/>
    <n v="24"/>
    <n v="480"/>
    <n v="2160"/>
    <n v="1320"/>
  </r>
  <r>
    <x v="0"/>
    <x v="0"/>
    <s v="4. thermostat installaiton"/>
    <n v="40"/>
    <n v="80"/>
    <n v="0.5"/>
    <n v="1.5"/>
    <n v="20"/>
    <n v="120"/>
    <n v="70"/>
  </r>
  <r>
    <x v="1"/>
    <x v="0"/>
    <s v="1. consultation and virtual/on-site assessment"/>
    <n v="0"/>
    <m/>
    <n v="1"/>
    <n v="1.5"/>
    <n v="0"/>
    <n v="0"/>
    <n v="0"/>
  </r>
  <r>
    <x v="1"/>
    <x v="0"/>
    <s v="2. main elements installation"/>
    <n v="55"/>
    <n v="100"/>
    <n v="4"/>
    <n v="6"/>
    <n v="220"/>
    <n v="600"/>
    <n v="410"/>
  </r>
  <r>
    <x v="1"/>
    <x v="0"/>
    <s v="3. duckwork adapatation or installation"/>
    <n v="85"/>
    <n v="95"/>
    <n v="6"/>
    <n v="24"/>
    <n v="510"/>
    <n v="2280"/>
    <n v="1395"/>
  </r>
  <r>
    <x v="1"/>
    <x v="0"/>
    <s v="4. thermostat installaiton"/>
    <n v="50"/>
    <n v="80"/>
    <n v="0.5"/>
    <n v="1.5"/>
    <n v="25"/>
    <n v="120"/>
    <n v="72.5"/>
  </r>
  <r>
    <x v="2"/>
    <x v="0"/>
    <s v="1. consultation and virtual/on-site assessment"/>
    <n v="0"/>
    <m/>
    <n v="1"/>
    <n v="1.5"/>
    <n v="0"/>
    <n v="0"/>
    <n v="0"/>
  </r>
  <r>
    <x v="2"/>
    <x v="0"/>
    <s v="2. main elements installation"/>
    <n v="50"/>
    <n v="100"/>
    <n v="4"/>
    <n v="6"/>
    <n v="200"/>
    <n v="600"/>
    <n v="400"/>
  </r>
  <r>
    <x v="2"/>
    <x v="0"/>
    <s v="3. duckwork adapatation or installation"/>
    <n v="80"/>
    <n v="90"/>
    <n v="6"/>
    <n v="24"/>
    <n v="480"/>
    <n v="2160"/>
    <n v="1320"/>
  </r>
  <r>
    <x v="2"/>
    <x v="0"/>
    <s v="4. thermostat installaiton"/>
    <n v="50"/>
    <n v="80"/>
    <n v="0.5"/>
    <n v="1.5"/>
    <n v="25"/>
    <n v="120"/>
    <n v="72.5"/>
  </r>
  <r>
    <x v="3"/>
    <x v="0"/>
    <s v="1. consultation and virtual/on-site assessment"/>
    <n v="0"/>
    <m/>
    <n v="1"/>
    <n v="2"/>
    <n v="0"/>
    <n v="0"/>
    <n v="0"/>
  </r>
  <r>
    <x v="3"/>
    <x v="0"/>
    <s v="2. main elements installation"/>
    <n v="50"/>
    <n v="120"/>
    <n v="4"/>
    <n v="6"/>
    <n v="200"/>
    <n v="720"/>
    <n v="460"/>
  </r>
  <r>
    <x v="3"/>
    <x v="0"/>
    <s v="3. duckwork adapatation or installation"/>
    <n v="80"/>
    <n v="95"/>
    <n v="6"/>
    <n v="24"/>
    <n v="480"/>
    <n v="2280"/>
    <n v="1380"/>
  </r>
  <r>
    <x v="3"/>
    <x v="0"/>
    <s v="4. thermostat installaiton"/>
    <n v="40"/>
    <n v="80"/>
    <n v="0.5"/>
    <n v="1.5"/>
    <n v="20"/>
    <n v="120"/>
    <n v="70"/>
  </r>
  <r>
    <x v="4"/>
    <x v="0"/>
    <s v="1. consultation and virtual/on-site assessment"/>
    <n v="0"/>
    <m/>
    <n v="1"/>
    <n v="1.5"/>
    <n v="0"/>
    <n v="0"/>
    <n v="0"/>
  </r>
  <r>
    <x v="4"/>
    <x v="0"/>
    <s v="2. main elements installation"/>
    <n v="65"/>
    <n v="100"/>
    <n v="4"/>
    <n v="6"/>
    <n v="260"/>
    <n v="600"/>
    <n v="430"/>
  </r>
  <r>
    <x v="4"/>
    <x v="0"/>
    <s v="3. duckwork adapatation or installation"/>
    <n v="90"/>
    <n v="100"/>
    <n v="6"/>
    <n v="24"/>
    <n v="540"/>
    <n v="2400"/>
    <n v="1470"/>
  </r>
  <r>
    <x v="4"/>
    <x v="0"/>
    <s v="4. thermostat installaiton"/>
    <n v="60"/>
    <n v="90"/>
    <n v="0.5"/>
    <n v="1.5"/>
    <n v="30"/>
    <n v="135"/>
    <n v="82.5"/>
  </r>
  <r>
    <x v="5"/>
    <x v="0"/>
    <s v="1. consultation and virtual/on-site assessment"/>
    <n v="0"/>
    <m/>
    <n v="1"/>
    <n v="1.5"/>
    <n v="0"/>
    <n v="0"/>
    <n v="0"/>
  </r>
  <r>
    <x v="5"/>
    <x v="0"/>
    <s v="2. main elements installation"/>
    <n v="70"/>
    <n v="150"/>
    <n v="4"/>
    <n v="6"/>
    <n v="280"/>
    <n v="900"/>
    <n v="590"/>
  </r>
  <r>
    <x v="5"/>
    <x v="0"/>
    <s v="3. duckwork adapatation or installation"/>
    <n v="100"/>
    <n v="120"/>
    <n v="6"/>
    <n v="24"/>
    <n v="600"/>
    <n v="2880"/>
    <n v="1740"/>
  </r>
  <r>
    <x v="5"/>
    <x v="0"/>
    <s v="4. thermostat installaiton"/>
    <n v="80"/>
    <n v="100"/>
    <n v="0.5"/>
    <n v="1.5"/>
    <n v="40"/>
    <n v="150"/>
    <n v="95"/>
  </r>
  <r>
    <x v="6"/>
    <x v="0"/>
    <s v="1. consultation and virtual/on-site assessment"/>
    <n v="0"/>
    <m/>
    <n v="1"/>
    <n v="1.5"/>
    <n v="0"/>
    <n v="0"/>
    <n v="0"/>
  </r>
  <r>
    <x v="6"/>
    <x v="0"/>
    <s v="2. main elements installation"/>
    <n v="65"/>
    <n v="100"/>
    <n v="4"/>
    <n v="6"/>
    <n v="260"/>
    <n v="600"/>
    <n v="430"/>
  </r>
  <r>
    <x v="6"/>
    <x v="0"/>
    <s v="3. duckwork adapatation or installation"/>
    <n v="90"/>
    <n v="100"/>
    <n v="6"/>
    <n v="24"/>
    <n v="540"/>
    <n v="2400"/>
    <n v="1470"/>
  </r>
  <r>
    <x v="6"/>
    <x v="0"/>
    <s v="4. thermostat installaiton"/>
    <n v="60"/>
    <n v="90"/>
    <n v="0.5"/>
    <n v="1.5"/>
    <n v="30"/>
    <n v="135"/>
    <n v="82.5"/>
  </r>
  <r>
    <x v="7"/>
    <x v="0"/>
    <s v="1. consultation and virtual/on-site assessment"/>
    <n v="0"/>
    <m/>
    <n v="1"/>
    <n v="1.5"/>
    <n v="0"/>
    <n v="0"/>
    <n v="0"/>
  </r>
  <r>
    <x v="7"/>
    <x v="0"/>
    <s v="2. main elements installation"/>
    <n v="80"/>
    <n v="130"/>
    <n v="4"/>
    <n v="6"/>
    <n v="320"/>
    <n v="780"/>
    <n v="550"/>
  </r>
  <r>
    <x v="7"/>
    <x v="0"/>
    <s v="3. duckwork adapatation or installation"/>
    <n v="100"/>
    <m/>
    <n v="6"/>
    <n v="24"/>
    <n v="600"/>
    <n v="0"/>
    <n v="300"/>
  </r>
  <r>
    <x v="7"/>
    <x v="0"/>
    <s v="4. thermostat installaiton"/>
    <n v="70"/>
    <n v="90"/>
    <n v="0.5"/>
    <n v="1.5"/>
    <n v="35"/>
    <n v="135"/>
    <n v="85"/>
  </r>
  <r>
    <x v="8"/>
    <x v="0"/>
    <s v="1. consultation and virtual/on-site assessment"/>
    <n v="0"/>
    <m/>
    <n v="1"/>
    <n v="1.5"/>
    <n v="0"/>
    <n v="0"/>
    <n v="0"/>
  </r>
  <r>
    <x v="8"/>
    <x v="0"/>
    <s v="2. main elements installation"/>
    <n v="85"/>
    <n v="110"/>
    <n v="4"/>
    <n v="6"/>
    <n v="340"/>
    <n v="660"/>
    <n v="500"/>
  </r>
  <r>
    <x v="8"/>
    <x v="0"/>
    <s v="3. duckwork adapatation or installation"/>
    <n v="95"/>
    <n v="110"/>
    <n v="6"/>
    <n v="24"/>
    <n v="570"/>
    <n v="2640"/>
    <n v="1605"/>
  </r>
  <r>
    <x v="8"/>
    <x v="0"/>
    <s v="4. thermostat installaiton"/>
    <n v="50"/>
    <n v="100"/>
    <n v="0.5"/>
    <n v="1.5"/>
    <n v="25"/>
    <n v="150"/>
    <n v="87.5"/>
  </r>
  <r>
    <x v="9"/>
    <x v="0"/>
    <s v="1. consultation and virtual/on-site assessment"/>
    <n v="0"/>
    <m/>
    <n v="1"/>
    <n v="1.5"/>
    <n v="0"/>
    <n v="0"/>
    <n v="0"/>
  </r>
  <r>
    <x v="9"/>
    <x v="0"/>
    <s v="2. main elements installation"/>
    <n v="100"/>
    <n v="150"/>
    <n v="4"/>
    <n v="6"/>
    <n v="400"/>
    <n v="900"/>
    <n v="650"/>
  </r>
  <r>
    <x v="9"/>
    <x v="0"/>
    <s v="3. duckwork adapatation or installation"/>
    <n v="105"/>
    <n v="120"/>
    <n v="6"/>
    <n v="24"/>
    <n v="630"/>
    <n v="2880"/>
    <n v="1755"/>
  </r>
  <r>
    <x v="9"/>
    <x v="0"/>
    <s v="4. thermostat installaiton"/>
    <n v="85"/>
    <n v="100"/>
    <n v="0.5"/>
    <n v="1.5"/>
    <n v="42.5"/>
    <n v="150"/>
    <n v="96.25"/>
  </r>
  <r>
    <x v="10"/>
    <x v="0"/>
    <s v="1. consultation and virtual/on-site assessment"/>
    <n v="0"/>
    <m/>
    <n v="1"/>
    <n v="1.5"/>
    <n v="0"/>
    <n v="0"/>
    <n v="0"/>
  </r>
  <r>
    <x v="10"/>
    <x v="0"/>
    <s v="2. main elements installation"/>
    <n v="70"/>
    <n v="110"/>
    <n v="4"/>
    <n v="6"/>
    <n v="280"/>
    <n v="660"/>
    <n v="470"/>
  </r>
  <r>
    <x v="10"/>
    <x v="0"/>
    <s v="3. duckwork adapatation or installation"/>
    <n v="90"/>
    <n v="100"/>
    <n v="6"/>
    <n v="24"/>
    <n v="540"/>
    <n v="2400"/>
    <n v="1470"/>
  </r>
  <r>
    <x v="10"/>
    <x v="0"/>
    <s v="4. thermostat installaiton"/>
    <n v="60"/>
    <n v="90"/>
    <n v="0.5"/>
    <n v="1.5"/>
    <n v="30"/>
    <n v="135"/>
    <n v="82.5"/>
  </r>
  <r>
    <x v="11"/>
    <x v="0"/>
    <s v="1. consultation and virtual/on-site assessment"/>
    <n v="0"/>
    <m/>
    <n v="1"/>
    <n v="1.5"/>
    <n v="0"/>
    <n v="0"/>
    <n v="0"/>
  </r>
  <r>
    <x v="11"/>
    <x v="0"/>
    <s v="2. main elements installation"/>
    <n v="70"/>
    <n v="100"/>
    <n v="4"/>
    <n v="6"/>
    <n v="280"/>
    <n v="600"/>
    <n v="440"/>
  </r>
  <r>
    <x v="11"/>
    <x v="0"/>
    <s v="3. duckwork adapatation or installation"/>
    <n v="85"/>
    <n v="100"/>
    <n v="6"/>
    <n v="24"/>
    <n v="510"/>
    <n v="2400"/>
    <n v="1455"/>
  </r>
  <r>
    <x v="11"/>
    <x v="0"/>
    <s v="4. thermostat installaiton"/>
    <n v="70"/>
    <n v="90"/>
    <n v="0.5"/>
    <n v="1.5"/>
    <n v="35"/>
    <n v="135"/>
    <n v="85"/>
  </r>
  <r>
    <x v="12"/>
    <x v="0"/>
    <s v="1. consultation and virtual/on-site assessment"/>
    <n v="0"/>
    <m/>
    <n v="1"/>
    <n v="1.5"/>
    <n v="0"/>
    <n v="0"/>
    <n v="0"/>
  </r>
  <r>
    <x v="12"/>
    <x v="0"/>
    <s v="2. main elements installation"/>
    <n v="70"/>
    <n v="110"/>
    <n v="4"/>
    <n v="6"/>
    <n v="280"/>
    <n v="660"/>
    <n v="470"/>
  </r>
  <r>
    <x v="12"/>
    <x v="0"/>
    <s v="3. duckwork adapatation or installation"/>
    <n v="90"/>
    <n v="100"/>
    <n v="6"/>
    <n v="24"/>
    <n v="540"/>
    <n v="2400"/>
    <n v="1470"/>
  </r>
  <r>
    <x v="12"/>
    <x v="0"/>
    <s v="4. thermostat installaiton"/>
    <n v="60"/>
    <n v="90"/>
    <n v="0.5"/>
    <n v="1.5"/>
    <n v="30"/>
    <n v="135"/>
    <n v="82.5"/>
  </r>
  <r>
    <x v="0"/>
    <x v="1"/>
    <s v="1. consultation and virtual/on-site assessment"/>
    <n v="0"/>
    <m/>
    <n v="1"/>
    <n v="1.5"/>
    <n v="0"/>
    <n v="0"/>
    <n v="0"/>
  </r>
  <r>
    <x v="0"/>
    <x v="1"/>
    <s v="2. main elements installation(electrician)"/>
    <n v="50"/>
    <n v="110"/>
    <n v="3"/>
    <n v="10"/>
    <n v="150"/>
    <n v="1100"/>
    <n v="625"/>
  </r>
  <r>
    <x v="0"/>
    <x v="1"/>
    <s v="3. main elements installation(carpenter)"/>
    <n v="25"/>
    <n v="50"/>
    <n v="4"/>
    <n v="8"/>
    <n v="100"/>
    <n v="400"/>
    <n v="250"/>
  </r>
  <r>
    <x v="0"/>
    <x v="1"/>
    <s v="4. thermostat installaiton (electrician)"/>
    <n v="40"/>
    <n v="80"/>
    <n v="0.5"/>
    <n v="1.5"/>
    <n v="20"/>
    <n v="120"/>
    <n v="70"/>
  </r>
  <r>
    <x v="1"/>
    <x v="1"/>
    <s v="1. consultation and virtual/on-site assessment"/>
    <n v="0"/>
    <m/>
    <n v="1"/>
    <n v="1.5"/>
    <n v="0"/>
    <n v="0"/>
    <n v="0"/>
  </r>
  <r>
    <x v="1"/>
    <x v="1"/>
    <s v="2. main elements installation(electrician)"/>
    <n v="55"/>
    <n v="100"/>
    <n v="3"/>
    <n v="10"/>
    <n v="165"/>
    <n v="1000"/>
    <n v="582.5"/>
  </r>
  <r>
    <x v="1"/>
    <x v="1"/>
    <s v="3. main elements installation(carpenter)"/>
    <n v="30"/>
    <n v="50"/>
    <n v="4"/>
    <n v="8"/>
    <n v="120"/>
    <n v="400"/>
    <n v="260"/>
  </r>
  <r>
    <x v="1"/>
    <x v="1"/>
    <s v="4. thermostat installaiton (electrician)"/>
    <n v="50"/>
    <n v="80"/>
    <n v="0.5"/>
    <n v="1.5"/>
    <n v="25"/>
    <n v="120"/>
    <n v="72.5"/>
  </r>
  <r>
    <x v="2"/>
    <x v="1"/>
    <s v="1. consultation and virtual/on-site assessment"/>
    <n v="0"/>
    <m/>
    <n v="1"/>
    <n v="1.5"/>
    <n v="0"/>
    <n v="0"/>
    <n v="0"/>
  </r>
  <r>
    <x v="2"/>
    <x v="1"/>
    <s v="2. main elements installation(electrician)"/>
    <n v="50"/>
    <n v="100"/>
    <n v="3"/>
    <n v="10"/>
    <n v="150"/>
    <n v="1000"/>
    <n v="575"/>
  </r>
  <r>
    <x v="2"/>
    <x v="1"/>
    <s v="3. main elements installation(carpenter)"/>
    <n v="30"/>
    <n v="60"/>
    <n v="4"/>
    <n v="8"/>
    <n v="120"/>
    <n v="480"/>
    <n v="300"/>
  </r>
  <r>
    <x v="2"/>
    <x v="1"/>
    <s v="4. thermostat installaiton (electrician)"/>
    <n v="50"/>
    <n v="80"/>
    <n v="0.5"/>
    <n v="1.5"/>
    <n v="25"/>
    <n v="120"/>
    <n v="72.5"/>
  </r>
  <r>
    <x v="3"/>
    <x v="1"/>
    <s v="1. consultation and virtual/on-site assessment"/>
    <n v="0"/>
    <m/>
    <n v="1"/>
    <n v="1.5"/>
    <n v="0"/>
    <n v="0"/>
    <n v="0"/>
  </r>
  <r>
    <x v="3"/>
    <x v="1"/>
    <s v="2. main elements installation(electrician)"/>
    <n v="50"/>
    <n v="120"/>
    <n v="3"/>
    <n v="10"/>
    <n v="150"/>
    <n v="1200"/>
    <n v="675"/>
  </r>
  <r>
    <x v="3"/>
    <x v="1"/>
    <s v="3. main elements installation(carpenter)"/>
    <n v="25"/>
    <n v="40"/>
    <n v="4"/>
    <n v="8"/>
    <n v="100"/>
    <n v="320"/>
    <n v="210"/>
  </r>
  <r>
    <x v="3"/>
    <x v="1"/>
    <s v="4. thermostat installaiton (electrician)"/>
    <n v="40"/>
    <n v="80"/>
    <n v="0.5"/>
    <n v="1.5"/>
    <n v="20"/>
    <n v="120"/>
    <n v="70"/>
  </r>
  <r>
    <x v="4"/>
    <x v="1"/>
    <s v="1. consultation and virtual/on-site assessment"/>
    <n v="0"/>
    <m/>
    <n v="1"/>
    <n v="1.5"/>
    <n v="0"/>
    <n v="0"/>
    <n v="0"/>
  </r>
  <r>
    <x v="4"/>
    <x v="1"/>
    <s v="2. main elements installation(electrician)"/>
    <n v="65"/>
    <n v="100"/>
    <n v="3"/>
    <n v="10"/>
    <n v="195"/>
    <n v="1000"/>
    <n v="597.5"/>
  </r>
  <r>
    <x v="4"/>
    <x v="1"/>
    <s v="3. main elements installation(carpenter)"/>
    <n v="30"/>
    <n v="55"/>
    <n v="4"/>
    <n v="8"/>
    <n v="120"/>
    <n v="440"/>
    <n v="280"/>
  </r>
  <r>
    <x v="4"/>
    <x v="1"/>
    <s v="4. thermostat installaiton (electrician)"/>
    <n v="60"/>
    <n v="90"/>
    <n v="0.5"/>
    <n v="1.5"/>
    <n v="30"/>
    <n v="135"/>
    <n v="82.5"/>
  </r>
  <r>
    <x v="5"/>
    <x v="1"/>
    <s v="1. consultation and virtual/on-site assessment"/>
    <n v="0"/>
    <m/>
    <n v="1"/>
    <n v="1.5"/>
    <n v="0"/>
    <n v="0"/>
    <n v="0"/>
  </r>
  <r>
    <x v="5"/>
    <x v="1"/>
    <s v="2. main elements installation(electrician)"/>
    <n v="70"/>
    <n v="150"/>
    <n v="3"/>
    <n v="10"/>
    <n v="210"/>
    <n v="1500"/>
    <n v="855"/>
  </r>
  <r>
    <x v="5"/>
    <x v="1"/>
    <s v="3. main elements installation(carpenter)"/>
    <n v="40"/>
    <n v="70"/>
    <n v="4"/>
    <n v="8"/>
    <n v="160"/>
    <n v="560"/>
    <n v="360"/>
  </r>
  <r>
    <x v="5"/>
    <x v="1"/>
    <s v="4. thermostat installaiton (electrician)"/>
    <n v="80"/>
    <n v="100"/>
    <n v="0.5"/>
    <n v="1.5"/>
    <n v="40"/>
    <n v="150"/>
    <n v="95"/>
  </r>
  <r>
    <x v="6"/>
    <x v="1"/>
    <s v="1. consultation and virtual/on-site assessment"/>
    <n v="0"/>
    <m/>
    <n v="1"/>
    <n v="1.5"/>
    <n v="0"/>
    <n v="0"/>
    <n v="0"/>
  </r>
  <r>
    <x v="6"/>
    <x v="1"/>
    <s v="2. main elements installation(electrician)"/>
    <n v="65"/>
    <n v="100"/>
    <n v="3"/>
    <n v="10"/>
    <n v="195"/>
    <n v="1000"/>
    <n v="597.5"/>
  </r>
  <r>
    <x v="6"/>
    <x v="1"/>
    <s v="3. main elements installation(carpenter)"/>
    <n v="30"/>
    <n v="55"/>
    <n v="4"/>
    <n v="8"/>
    <n v="120"/>
    <n v="440"/>
    <n v="280"/>
  </r>
  <r>
    <x v="6"/>
    <x v="1"/>
    <s v="4. thermostat installaiton (electrician)"/>
    <n v="60"/>
    <n v="90"/>
    <n v="0.5"/>
    <n v="1.5"/>
    <n v="30"/>
    <n v="135"/>
    <n v="82.5"/>
  </r>
  <r>
    <x v="7"/>
    <x v="1"/>
    <s v="1. consultation and virtual/on-site assessment"/>
    <n v="0"/>
    <m/>
    <n v="1"/>
    <n v="1.5"/>
    <n v="0"/>
    <n v="0"/>
    <n v="0"/>
  </r>
  <r>
    <x v="7"/>
    <x v="1"/>
    <s v="2. main elements installation(electrician)"/>
    <n v="80"/>
    <n v="130"/>
    <n v="3"/>
    <n v="10"/>
    <n v="240"/>
    <n v="1300"/>
    <n v="770"/>
  </r>
  <r>
    <x v="7"/>
    <x v="1"/>
    <s v="3. main elements installation(carpenter)"/>
    <n v="35"/>
    <n v="55"/>
    <n v="4"/>
    <n v="8"/>
    <n v="140"/>
    <n v="440"/>
    <n v="290"/>
  </r>
  <r>
    <x v="7"/>
    <x v="1"/>
    <s v="4. thermostat installaiton (electrician)"/>
    <n v="70"/>
    <n v="90"/>
    <n v="0.5"/>
    <n v="1.5"/>
    <n v="35"/>
    <n v="135"/>
    <n v="85"/>
  </r>
  <r>
    <x v="8"/>
    <x v="1"/>
    <s v="1. consultation and virtual/on-site assessment"/>
    <n v="0"/>
    <m/>
    <n v="1"/>
    <n v="1.5"/>
    <n v="0"/>
    <n v="0"/>
    <n v="0"/>
  </r>
  <r>
    <x v="8"/>
    <x v="1"/>
    <s v="2. main elements installation(electrician)"/>
    <n v="85"/>
    <n v="110"/>
    <n v="3"/>
    <n v="10"/>
    <n v="255"/>
    <n v="1100"/>
    <n v="677.5"/>
  </r>
  <r>
    <x v="8"/>
    <x v="1"/>
    <s v="3. main elements installation(carpenter)"/>
    <n v="45"/>
    <n v="65"/>
    <n v="4"/>
    <n v="8"/>
    <n v="180"/>
    <n v="520"/>
    <n v="350"/>
  </r>
  <r>
    <x v="8"/>
    <x v="1"/>
    <s v="4. thermostat installaiton (electrician)"/>
    <n v="50"/>
    <n v="100"/>
    <n v="0.5"/>
    <n v="1.5"/>
    <n v="25"/>
    <n v="150"/>
    <n v="87.5"/>
  </r>
  <r>
    <x v="9"/>
    <x v="1"/>
    <s v="1. consultation and virtual/on-site assessment"/>
    <n v="0"/>
    <m/>
    <n v="1"/>
    <n v="1.5"/>
    <n v="0"/>
    <n v="0"/>
    <n v="0"/>
  </r>
  <r>
    <x v="9"/>
    <x v="1"/>
    <s v="2. main elements installation(electrician)"/>
    <n v="100"/>
    <n v="150"/>
    <n v="3"/>
    <n v="10"/>
    <n v="300"/>
    <n v="1500"/>
    <n v="900"/>
  </r>
  <r>
    <x v="9"/>
    <x v="1"/>
    <s v="3. main elements installation(carpenter)"/>
    <n v="45"/>
    <n v="80"/>
    <n v="4"/>
    <n v="8"/>
    <n v="180"/>
    <n v="640"/>
    <n v="410"/>
  </r>
  <r>
    <x v="9"/>
    <x v="1"/>
    <s v="4. thermostat installaiton (electrician)"/>
    <n v="85"/>
    <n v="100"/>
    <n v="0.5"/>
    <n v="1.5"/>
    <n v="42.5"/>
    <n v="150"/>
    <n v="96.25"/>
  </r>
  <r>
    <x v="10"/>
    <x v="1"/>
    <s v="1. consultation and virtual/on-site assessment"/>
    <n v="0"/>
    <m/>
    <n v="1"/>
    <n v="1.5"/>
    <n v="0"/>
    <n v="0"/>
    <n v="0"/>
  </r>
  <r>
    <x v="10"/>
    <x v="1"/>
    <s v="2. main elements installation(electrician)"/>
    <n v="70"/>
    <n v="110"/>
    <n v="3"/>
    <n v="10"/>
    <n v="210"/>
    <n v="1100"/>
    <n v="655"/>
  </r>
  <r>
    <x v="10"/>
    <x v="1"/>
    <s v="3. main elements installation(carpenter)"/>
    <n v="30"/>
    <n v="55"/>
    <n v="4"/>
    <n v="8"/>
    <n v="120"/>
    <n v="440"/>
    <n v="280"/>
  </r>
  <r>
    <x v="10"/>
    <x v="1"/>
    <s v="4. thermostat installaiton (electrician)"/>
    <n v="60"/>
    <n v="90"/>
    <n v="0.5"/>
    <n v="1.5"/>
    <n v="30"/>
    <n v="135"/>
    <n v="82.5"/>
  </r>
  <r>
    <x v="11"/>
    <x v="1"/>
    <s v="1. consultation and virtual/on-site assessment"/>
    <n v="0"/>
    <m/>
    <n v="1"/>
    <n v="1.5"/>
    <n v="0"/>
    <n v="0"/>
    <n v="0"/>
  </r>
  <r>
    <x v="11"/>
    <x v="1"/>
    <s v="2. main elements installation(electrician)"/>
    <n v="70"/>
    <n v="100"/>
    <n v="3"/>
    <n v="10"/>
    <n v="210"/>
    <n v="1000"/>
    <n v="605"/>
  </r>
  <r>
    <x v="11"/>
    <x v="1"/>
    <s v="3. main elements installation(carpenter)"/>
    <n v="30"/>
    <n v="50"/>
    <n v="4"/>
    <n v="8"/>
    <n v="120"/>
    <n v="400"/>
    <n v="260"/>
  </r>
  <r>
    <x v="11"/>
    <x v="1"/>
    <s v="4. thermostat installaiton (electrician)"/>
    <n v="70"/>
    <n v="90"/>
    <n v="0.5"/>
    <n v="1.5"/>
    <n v="35"/>
    <n v="135"/>
    <n v="85"/>
  </r>
  <r>
    <x v="12"/>
    <x v="1"/>
    <s v="1. consultation and virtual/on-site assessment"/>
    <n v="0"/>
    <m/>
    <n v="1"/>
    <n v="1.5"/>
    <n v="0"/>
    <n v="0"/>
    <n v="0"/>
  </r>
  <r>
    <x v="12"/>
    <x v="1"/>
    <s v="2. main elements installation(electrician)"/>
    <n v="75"/>
    <n v="120"/>
    <n v="3"/>
    <n v="10"/>
    <n v="225"/>
    <n v="1200"/>
    <n v="712.5"/>
  </r>
  <r>
    <x v="12"/>
    <x v="1"/>
    <s v="3. main elements installation(carpenter)"/>
    <n v="40"/>
    <n v="60"/>
    <n v="4"/>
    <n v="8"/>
    <n v="160"/>
    <n v="480"/>
    <n v="320"/>
  </r>
  <r>
    <x v="12"/>
    <x v="1"/>
    <s v="4. thermostat installaiton (electrician)"/>
    <n v="60"/>
    <n v="90"/>
    <n v="0.5"/>
    <n v="1.5"/>
    <n v="30"/>
    <n v="135"/>
    <n v="82.5"/>
  </r>
  <r>
    <x v="0"/>
    <x v="2"/>
    <s v="1. consultation"/>
    <n v="0"/>
    <m/>
    <n v="1"/>
    <n v="1.5"/>
    <n v="0"/>
    <n v="0"/>
    <n v="0"/>
  </r>
  <r>
    <x v="0"/>
    <x v="2"/>
    <s v="2. electric furnace installation (HVAC technicians)"/>
    <n v="50"/>
    <n v="110"/>
    <n v="3"/>
    <n v="6"/>
    <n v="150"/>
    <n v="660"/>
    <n v="405"/>
  </r>
  <r>
    <x v="0"/>
    <x v="2"/>
    <s v="3. ductwork adaptation or ieplacement or installation (HVAC technicians)"/>
    <n v="80"/>
    <n v="90"/>
    <n v="8"/>
    <n v="24"/>
    <n v="640"/>
    <n v="2160"/>
    <n v="1400"/>
  </r>
  <r>
    <x v="0"/>
    <x v="2"/>
    <s v="4. thermostat installaiton"/>
    <n v="40"/>
    <n v="80"/>
    <n v="0.5"/>
    <n v="1.5"/>
    <n v="20"/>
    <n v="120"/>
    <n v="70"/>
  </r>
  <r>
    <x v="1"/>
    <x v="2"/>
    <s v="1. consultation"/>
    <n v="0"/>
    <m/>
    <n v="1"/>
    <n v="1.5"/>
    <n v="0"/>
    <n v="0"/>
    <n v="0"/>
  </r>
  <r>
    <x v="1"/>
    <x v="2"/>
    <s v="2. electric furnace installation (HVAC technicians)"/>
    <n v="55"/>
    <n v="100"/>
    <n v="3"/>
    <n v="6"/>
    <n v="165"/>
    <n v="600"/>
    <n v="382.5"/>
  </r>
  <r>
    <x v="1"/>
    <x v="2"/>
    <s v="3. ductwork adaptation or ieplacement or installation (HVAC technicians)"/>
    <n v="85"/>
    <n v="95"/>
    <n v="8"/>
    <n v="24"/>
    <n v="680"/>
    <n v="2280"/>
    <n v="1480"/>
  </r>
  <r>
    <x v="1"/>
    <x v="2"/>
    <s v="4. thermostat installaiton"/>
    <n v="50"/>
    <n v="80"/>
    <n v="0.5"/>
    <n v="1.5"/>
    <n v="25"/>
    <n v="120"/>
    <n v="72.5"/>
  </r>
  <r>
    <x v="2"/>
    <x v="2"/>
    <s v="1. consultation"/>
    <n v="0"/>
    <m/>
    <n v="1"/>
    <n v="1.5"/>
    <n v="0"/>
    <n v="0"/>
    <n v="0"/>
  </r>
  <r>
    <x v="2"/>
    <x v="2"/>
    <s v="2. electric furnace installation (HVAC technicians)"/>
    <n v="50"/>
    <n v="100"/>
    <n v="3"/>
    <n v="6"/>
    <n v="150"/>
    <n v="600"/>
    <n v="375"/>
  </r>
  <r>
    <x v="2"/>
    <x v="2"/>
    <s v="3. ductwork adaptation or ieplacement or installation (HVAC technicians)"/>
    <n v="80"/>
    <n v="90"/>
    <n v="8"/>
    <n v="24"/>
    <n v="640"/>
    <n v="2160"/>
    <n v="1400"/>
  </r>
  <r>
    <x v="2"/>
    <x v="2"/>
    <s v="4. thermostat installaiton"/>
    <n v="50"/>
    <n v="80"/>
    <n v="0.5"/>
    <n v="1.5"/>
    <n v="25"/>
    <n v="120"/>
    <n v="72.5"/>
  </r>
  <r>
    <x v="3"/>
    <x v="2"/>
    <s v="1. consultation"/>
    <n v="0"/>
    <m/>
    <n v="1"/>
    <n v="1.5"/>
    <n v="0"/>
    <n v="0"/>
    <n v="0"/>
  </r>
  <r>
    <x v="3"/>
    <x v="2"/>
    <s v="2. electric furnace installation (HVAC technicians)"/>
    <n v="50"/>
    <n v="120"/>
    <n v="3"/>
    <n v="6"/>
    <n v="150"/>
    <n v="720"/>
    <n v="435"/>
  </r>
  <r>
    <x v="3"/>
    <x v="2"/>
    <s v="3. ductwork adaptation or ieplacement or installation (HVAC technicians)"/>
    <n v="80"/>
    <n v="95"/>
    <n v="8"/>
    <n v="24"/>
    <n v="640"/>
    <n v="2280"/>
    <n v="1460"/>
  </r>
  <r>
    <x v="3"/>
    <x v="2"/>
    <s v="4. thermostat installaiton"/>
    <n v="40"/>
    <n v="80"/>
    <n v="0.5"/>
    <n v="1.5"/>
    <n v="20"/>
    <n v="120"/>
    <n v="70"/>
  </r>
  <r>
    <x v="4"/>
    <x v="2"/>
    <s v="1. consultation"/>
    <n v="0"/>
    <m/>
    <n v="1"/>
    <n v="1.5"/>
    <n v="0"/>
    <n v="0"/>
    <n v="0"/>
  </r>
  <r>
    <x v="4"/>
    <x v="2"/>
    <s v="2. electric furnace installation (HVAC technicians)"/>
    <n v="65"/>
    <n v="100"/>
    <n v="3"/>
    <n v="6"/>
    <n v="195"/>
    <n v="600"/>
    <n v="397.5"/>
  </r>
  <r>
    <x v="4"/>
    <x v="2"/>
    <s v="3. ductwork adaptation or ieplacement or installation (HVAC technicians)"/>
    <n v="90"/>
    <n v="100"/>
    <n v="8"/>
    <n v="24"/>
    <n v="720"/>
    <n v="2400"/>
    <n v="1560"/>
  </r>
  <r>
    <x v="4"/>
    <x v="2"/>
    <s v="4. thermostat installaiton"/>
    <n v="60"/>
    <n v="90"/>
    <n v="0.5"/>
    <n v="1.5"/>
    <n v="30"/>
    <n v="135"/>
    <n v="82.5"/>
  </r>
  <r>
    <x v="5"/>
    <x v="2"/>
    <s v="1. consultation"/>
    <n v="0"/>
    <m/>
    <n v="1"/>
    <n v="1.5"/>
    <n v="0"/>
    <n v="0"/>
    <n v="0"/>
  </r>
  <r>
    <x v="5"/>
    <x v="2"/>
    <s v="2. electric furnace installation (HVAC technicians)"/>
    <n v="70"/>
    <n v="150"/>
    <n v="3"/>
    <n v="6"/>
    <n v="210"/>
    <n v="900"/>
    <n v="555"/>
  </r>
  <r>
    <x v="5"/>
    <x v="2"/>
    <s v="3. ductwork adaptation or ieplacement or installation (HVAC technicians)"/>
    <n v="100"/>
    <n v="120"/>
    <n v="8"/>
    <n v="24"/>
    <n v="800"/>
    <n v="2880"/>
    <n v="1840"/>
  </r>
  <r>
    <x v="5"/>
    <x v="2"/>
    <s v="4. thermostat installaiton"/>
    <n v="80"/>
    <n v="100"/>
    <n v="0.5"/>
    <n v="1.5"/>
    <n v="40"/>
    <n v="150"/>
    <n v="95"/>
  </r>
  <r>
    <x v="6"/>
    <x v="2"/>
    <s v="1. consultation"/>
    <n v="0"/>
    <m/>
    <n v="1"/>
    <n v="1.5"/>
    <n v="0"/>
    <n v="0"/>
    <n v="0"/>
  </r>
  <r>
    <x v="6"/>
    <x v="2"/>
    <s v="2. electric furnace installation (HVAC technicians)"/>
    <n v="65"/>
    <n v="100"/>
    <n v="3"/>
    <n v="6"/>
    <n v="195"/>
    <n v="600"/>
    <n v="397.5"/>
  </r>
  <r>
    <x v="6"/>
    <x v="2"/>
    <s v="3. ductwork adaptation or ieplacement or installation (HVAC technicians)"/>
    <n v="90"/>
    <n v="100"/>
    <n v="8"/>
    <n v="24"/>
    <n v="720"/>
    <n v="2400"/>
    <n v="1560"/>
  </r>
  <r>
    <x v="6"/>
    <x v="2"/>
    <s v="4. thermostat installaiton"/>
    <n v="60"/>
    <n v="90"/>
    <n v="0.5"/>
    <n v="1.5"/>
    <n v="30"/>
    <n v="135"/>
    <n v="82.5"/>
  </r>
  <r>
    <x v="7"/>
    <x v="2"/>
    <s v="1. consultation"/>
    <n v="0"/>
    <m/>
    <n v="1"/>
    <n v="1.5"/>
    <n v="0"/>
    <n v="0"/>
    <n v="0"/>
  </r>
  <r>
    <x v="7"/>
    <x v="2"/>
    <s v="2. electric furnace installation (HVAC technicians)"/>
    <n v="80"/>
    <n v="130"/>
    <n v="3"/>
    <n v="6"/>
    <n v="240"/>
    <n v="780"/>
    <n v="510"/>
  </r>
  <r>
    <x v="7"/>
    <x v="2"/>
    <s v="3. ductwork adaptation or ieplacement or installation (HVAC technicians)"/>
    <n v="100"/>
    <m/>
    <n v="8"/>
    <n v="24"/>
    <n v="800"/>
    <n v="0"/>
    <n v="400"/>
  </r>
  <r>
    <x v="7"/>
    <x v="2"/>
    <s v="4. thermostat installaiton"/>
    <n v="70"/>
    <n v="90"/>
    <n v="0.5"/>
    <n v="1.5"/>
    <n v="35"/>
    <n v="135"/>
    <n v="85"/>
  </r>
  <r>
    <x v="8"/>
    <x v="2"/>
    <s v="1. consultation"/>
    <n v="0"/>
    <m/>
    <n v="1"/>
    <n v="1.5"/>
    <n v="0"/>
    <n v="0"/>
    <n v="0"/>
  </r>
  <r>
    <x v="8"/>
    <x v="2"/>
    <s v="2. electric furnace installation (HVAC technicians)"/>
    <n v="85"/>
    <n v="110"/>
    <n v="3"/>
    <n v="6"/>
    <n v="255"/>
    <n v="660"/>
    <n v="457.5"/>
  </r>
  <r>
    <x v="8"/>
    <x v="2"/>
    <s v="3. ductwork adaptation or ieplacement or installation (HVAC technicians)"/>
    <n v="95"/>
    <n v="110"/>
    <n v="8"/>
    <n v="24"/>
    <n v="760"/>
    <n v="2640"/>
    <n v="1700"/>
  </r>
  <r>
    <x v="8"/>
    <x v="2"/>
    <s v="4. thermostat installaiton"/>
    <n v="50"/>
    <n v="100"/>
    <n v="0.5"/>
    <n v="1.5"/>
    <n v="25"/>
    <n v="150"/>
    <n v="87.5"/>
  </r>
  <r>
    <x v="9"/>
    <x v="2"/>
    <s v="1. consultation"/>
    <n v="0"/>
    <m/>
    <n v="1"/>
    <n v="1.5"/>
    <n v="0"/>
    <n v="0"/>
    <n v="0"/>
  </r>
  <r>
    <x v="9"/>
    <x v="2"/>
    <s v="2. electric furnace installation (HVAC technicians)"/>
    <n v="100"/>
    <n v="150"/>
    <n v="3"/>
    <n v="6"/>
    <n v="300"/>
    <n v="900"/>
    <n v="600"/>
  </r>
  <r>
    <x v="9"/>
    <x v="2"/>
    <s v="3. ductwork adaptation or ieplacement or installation (HVAC technicians)"/>
    <n v="105"/>
    <n v="120"/>
    <n v="8"/>
    <n v="24"/>
    <n v="840"/>
    <n v="2880"/>
    <n v="1860"/>
  </r>
  <r>
    <x v="9"/>
    <x v="2"/>
    <s v="4. thermostat installaiton"/>
    <n v="85"/>
    <n v="100"/>
    <n v="0.5"/>
    <n v="1.5"/>
    <n v="42.5"/>
    <n v="150"/>
    <n v="96.25"/>
  </r>
  <r>
    <x v="10"/>
    <x v="2"/>
    <s v="1. consultation"/>
    <n v="0"/>
    <m/>
    <n v="1"/>
    <n v="1.5"/>
    <n v="0"/>
    <n v="0"/>
    <n v="0"/>
  </r>
  <r>
    <x v="10"/>
    <x v="2"/>
    <s v="2. electric furnace installation (HVAC technicians)"/>
    <n v="70"/>
    <n v="110"/>
    <n v="3"/>
    <n v="6"/>
    <n v="210"/>
    <n v="660"/>
    <n v="435"/>
  </r>
  <r>
    <x v="10"/>
    <x v="2"/>
    <s v="3. ductwork adaptation or ieplacement or installation (HVAC technicians)"/>
    <n v="90"/>
    <n v="100"/>
    <n v="8"/>
    <n v="24"/>
    <n v="720"/>
    <n v="2400"/>
    <n v="1560"/>
  </r>
  <r>
    <x v="10"/>
    <x v="2"/>
    <s v="4. thermostat installaiton"/>
    <n v="60"/>
    <n v="90"/>
    <n v="0.5"/>
    <n v="1.5"/>
    <n v="30"/>
    <n v="135"/>
    <n v="82.5"/>
  </r>
  <r>
    <x v="11"/>
    <x v="2"/>
    <s v="1. consultation"/>
    <n v="0"/>
    <m/>
    <n v="1"/>
    <n v="1.5"/>
    <n v="0"/>
    <n v="0"/>
    <n v="0"/>
  </r>
  <r>
    <x v="11"/>
    <x v="2"/>
    <s v="2. electric furnace installation (HVAC technicians)"/>
    <n v="70"/>
    <n v="100"/>
    <n v="3"/>
    <n v="6"/>
    <n v="210"/>
    <n v="600"/>
    <n v="405"/>
  </r>
  <r>
    <x v="11"/>
    <x v="2"/>
    <s v="3. ductwork adaptation or ieplacement or installation (HVAC technicians)"/>
    <n v="85"/>
    <n v="100"/>
    <n v="8"/>
    <n v="24"/>
    <n v="680"/>
    <n v="2400"/>
    <n v="1540"/>
  </r>
  <r>
    <x v="11"/>
    <x v="2"/>
    <s v="4. thermostat installaiton"/>
    <n v="70"/>
    <n v="90"/>
    <n v="0.5"/>
    <n v="1.5"/>
    <n v="35"/>
    <n v="135"/>
    <n v="85"/>
  </r>
  <r>
    <x v="12"/>
    <x v="2"/>
    <s v="1. consultation"/>
    <n v="0"/>
    <m/>
    <n v="1"/>
    <n v="1.5"/>
    <n v="0"/>
    <n v="0"/>
    <n v="0"/>
  </r>
  <r>
    <x v="12"/>
    <x v="2"/>
    <s v="2. electric furnace installation (HVAC technicians)"/>
    <n v="75"/>
    <n v="120"/>
    <n v="3"/>
    <n v="6"/>
    <n v="225"/>
    <n v="720"/>
    <n v="472.5"/>
  </r>
  <r>
    <x v="12"/>
    <x v="2"/>
    <s v="3. ductwork adaptation or ieplacement or installation (HVAC technicians)"/>
    <n v="90"/>
    <n v="100"/>
    <n v="8"/>
    <n v="24"/>
    <n v="720"/>
    <n v="2400"/>
    <n v="1560"/>
  </r>
  <r>
    <x v="12"/>
    <x v="2"/>
    <s v="4. thermostat installaiton"/>
    <n v="60"/>
    <n v="90"/>
    <n v="0.5"/>
    <n v="1.5"/>
    <n v="30"/>
    <n v="135"/>
    <n v="82.5"/>
  </r>
  <r>
    <x v="0"/>
    <x v="3"/>
    <s v="1. consultation"/>
    <n v="0"/>
    <m/>
    <n v="1"/>
    <n v="1.5"/>
    <n v="0"/>
    <n v="0"/>
    <n v="0"/>
  </r>
  <r>
    <x v="0"/>
    <x v="3"/>
    <s v="2. central air conditioner installation"/>
    <n v="50"/>
    <n v="110"/>
    <n v="4"/>
    <n v="10"/>
    <n v="200"/>
    <n v="1100"/>
    <n v="650"/>
  </r>
  <r>
    <x v="0"/>
    <x v="3"/>
    <s v="3. ductwork adaptation or installation"/>
    <n v="80"/>
    <n v="90"/>
    <n v="8"/>
    <n v="24"/>
    <n v="640"/>
    <n v="2160"/>
    <n v="1400"/>
  </r>
  <r>
    <x v="0"/>
    <x v="3"/>
    <s v="4. thermostat installaiton"/>
    <n v="40"/>
    <n v="80"/>
    <n v="0.5"/>
    <n v="1.5"/>
    <n v="20"/>
    <n v="120"/>
    <n v="70"/>
  </r>
  <r>
    <x v="1"/>
    <x v="3"/>
    <s v="1. consultation"/>
    <n v="0"/>
    <m/>
    <n v="1"/>
    <n v="1.5"/>
    <n v="0"/>
    <n v="0"/>
    <n v="0"/>
  </r>
  <r>
    <x v="1"/>
    <x v="3"/>
    <s v="2. central air conditioner installation"/>
    <n v="55"/>
    <n v="100"/>
    <n v="4"/>
    <n v="10"/>
    <n v="220"/>
    <n v="1000"/>
    <n v="610"/>
  </r>
  <r>
    <x v="1"/>
    <x v="3"/>
    <s v="3. ductwork adaptation or installation"/>
    <n v="85"/>
    <n v="95"/>
    <n v="8"/>
    <n v="24"/>
    <n v="680"/>
    <n v="2280"/>
    <n v="1480"/>
  </r>
  <r>
    <x v="1"/>
    <x v="3"/>
    <s v="4. thermostat installaiton"/>
    <n v="50"/>
    <n v="80"/>
    <n v="0.5"/>
    <n v="1.5"/>
    <n v="25"/>
    <n v="120"/>
    <n v="72.5"/>
  </r>
  <r>
    <x v="2"/>
    <x v="3"/>
    <s v="1. consultation"/>
    <n v="0"/>
    <m/>
    <n v="1"/>
    <n v="1.5"/>
    <n v="0"/>
    <n v="0"/>
    <n v="0"/>
  </r>
  <r>
    <x v="2"/>
    <x v="3"/>
    <s v="2. central air conditioner installation"/>
    <n v="50"/>
    <n v="100"/>
    <n v="4"/>
    <n v="10"/>
    <n v="200"/>
    <n v="1000"/>
    <n v="600"/>
  </r>
  <r>
    <x v="2"/>
    <x v="3"/>
    <s v="3. ductwork adaptation or installation"/>
    <n v="80"/>
    <n v="90"/>
    <n v="8"/>
    <n v="24"/>
    <n v="640"/>
    <n v="2160"/>
    <n v="1400"/>
  </r>
  <r>
    <x v="2"/>
    <x v="3"/>
    <s v="4. thermostat installaiton"/>
    <n v="50"/>
    <n v="80"/>
    <n v="0.5"/>
    <n v="1.5"/>
    <n v="25"/>
    <n v="120"/>
    <n v="72.5"/>
  </r>
  <r>
    <x v="3"/>
    <x v="3"/>
    <s v="1. consultation"/>
    <n v="0"/>
    <m/>
    <n v="1"/>
    <n v="1.5"/>
    <n v="0"/>
    <n v="0"/>
    <n v="0"/>
  </r>
  <r>
    <x v="3"/>
    <x v="3"/>
    <s v="2. central air conditioner installation"/>
    <n v="50"/>
    <n v="120"/>
    <n v="4"/>
    <n v="10"/>
    <n v="200"/>
    <n v="1200"/>
    <n v="700"/>
  </r>
  <r>
    <x v="3"/>
    <x v="3"/>
    <s v="3. ductwork adaptation or installation"/>
    <n v="80"/>
    <n v="95"/>
    <n v="8"/>
    <n v="24"/>
    <n v="640"/>
    <n v="2280"/>
    <n v="1460"/>
  </r>
  <r>
    <x v="3"/>
    <x v="3"/>
    <s v="4. thermostat installaiton"/>
    <n v="40"/>
    <n v="80"/>
    <n v="0.5"/>
    <n v="1.5"/>
    <n v="20"/>
    <n v="120"/>
    <n v="70"/>
  </r>
  <r>
    <x v="4"/>
    <x v="3"/>
    <s v="1. consultation"/>
    <n v="0"/>
    <m/>
    <n v="1"/>
    <n v="1.5"/>
    <n v="0"/>
    <n v="0"/>
    <n v="0"/>
  </r>
  <r>
    <x v="4"/>
    <x v="3"/>
    <s v="2. central air conditioner installation"/>
    <n v="65"/>
    <n v="100"/>
    <n v="4"/>
    <n v="10"/>
    <n v="260"/>
    <n v="1000"/>
    <n v="630"/>
  </r>
  <r>
    <x v="4"/>
    <x v="3"/>
    <s v="3. ductwork adaptation or installation"/>
    <n v="90"/>
    <n v="100"/>
    <n v="8"/>
    <n v="24"/>
    <n v="720"/>
    <n v="2400"/>
    <n v="1560"/>
  </r>
  <r>
    <x v="4"/>
    <x v="3"/>
    <s v="4. thermostat installaiton"/>
    <n v="60"/>
    <n v="90"/>
    <n v="0.5"/>
    <n v="1.5"/>
    <n v="30"/>
    <n v="135"/>
    <n v="82.5"/>
  </r>
  <r>
    <x v="5"/>
    <x v="3"/>
    <s v="1. consultation"/>
    <n v="0"/>
    <m/>
    <n v="1"/>
    <n v="1.5"/>
    <n v="0"/>
    <n v="0"/>
    <n v="0"/>
  </r>
  <r>
    <x v="5"/>
    <x v="3"/>
    <s v="2. central air conditioner installation"/>
    <n v="70"/>
    <n v="150"/>
    <n v="4"/>
    <n v="10"/>
    <n v="280"/>
    <n v="1500"/>
    <n v="890"/>
  </r>
  <r>
    <x v="5"/>
    <x v="3"/>
    <s v="3. ductwork adaptation or installation"/>
    <n v="100"/>
    <n v="120"/>
    <n v="8"/>
    <n v="24"/>
    <n v="800"/>
    <n v="2880"/>
    <n v="1840"/>
  </r>
  <r>
    <x v="5"/>
    <x v="3"/>
    <s v="4. thermostat installaiton"/>
    <n v="80"/>
    <n v="100"/>
    <n v="0.5"/>
    <n v="1.5"/>
    <n v="40"/>
    <n v="150"/>
    <n v="95"/>
  </r>
  <r>
    <x v="6"/>
    <x v="3"/>
    <s v="1. consultation"/>
    <n v="0"/>
    <m/>
    <n v="1"/>
    <n v="1.5"/>
    <n v="0"/>
    <n v="0"/>
    <n v="0"/>
  </r>
  <r>
    <x v="6"/>
    <x v="3"/>
    <s v="2. central air conditioner installation"/>
    <n v="65"/>
    <n v="100"/>
    <n v="4"/>
    <n v="10"/>
    <n v="260"/>
    <n v="1000"/>
    <n v="630"/>
  </r>
  <r>
    <x v="6"/>
    <x v="3"/>
    <s v="3. ductwork adaptation or installation"/>
    <n v="90"/>
    <n v="100"/>
    <n v="8"/>
    <n v="24"/>
    <n v="720"/>
    <n v="2400"/>
    <n v="1560"/>
  </r>
  <r>
    <x v="6"/>
    <x v="3"/>
    <s v="4. thermostat installaiton"/>
    <n v="60"/>
    <n v="90"/>
    <n v="0.5"/>
    <n v="1.5"/>
    <n v="30"/>
    <n v="135"/>
    <n v="82.5"/>
  </r>
  <r>
    <x v="7"/>
    <x v="3"/>
    <s v="1. consultation"/>
    <n v="0"/>
    <m/>
    <n v="1"/>
    <n v="1.5"/>
    <n v="0"/>
    <n v="0"/>
    <n v="0"/>
  </r>
  <r>
    <x v="7"/>
    <x v="3"/>
    <s v="2. central air conditioner installation"/>
    <n v="80"/>
    <n v="130"/>
    <n v="4"/>
    <n v="10"/>
    <n v="320"/>
    <n v="1300"/>
    <n v="810"/>
  </r>
  <r>
    <x v="7"/>
    <x v="3"/>
    <s v="3. ductwork adaptation or installation"/>
    <n v="100"/>
    <m/>
    <n v="8"/>
    <n v="24"/>
    <n v="800"/>
    <n v="0"/>
    <n v="400"/>
  </r>
  <r>
    <x v="7"/>
    <x v="3"/>
    <s v="4. thermostat installaiton"/>
    <n v="70"/>
    <n v="90"/>
    <n v="0.5"/>
    <n v="1.5"/>
    <n v="35"/>
    <n v="135"/>
    <n v="85"/>
  </r>
  <r>
    <x v="8"/>
    <x v="3"/>
    <s v="1. consultation"/>
    <n v="0"/>
    <m/>
    <n v="1"/>
    <n v="1.5"/>
    <n v="0"/>
    <n v="0"/>
    <n v="0"/>
  </r>
  <r>
    <x v="8"/>
    <x v="3"/>
    <s v="2. central air conditioner installation"/>
    <n v="85"/>
    <n v="110"/>
    <n v="4"/>
    <n v="10"/>
    <n v="340"/>
    <n v="1100"/>
    <n v="720"/>
  </r>
  <r>
    <x v="8"/>
    <x v="3"/>
    <s v="3. ductwork adaptation or installation"/>
    <n v="95"/>
    <n v="110"/>
    <n v="8"/>
    <n v="24"/>
    <n v="760"/>
    <n v="2640"/>
    <n v="1700"/>
  </r>
  <r>
    <x v="8"/>
    <x v="3"/>
    <s v="4. thermostat installaiton"/>
    <n v="50"/>
    <n v="100"/>
    <n v="0.5"/>
    <n v="1.5"/>
    <n v="25"/>
    <n v="150"/>
    <n v="87.5"/>
  </r>
  <r>
    <x v="9"/>
    <x v="3"/>
    <s v="1. consultation"/>
    <n v="0"/>
    <m/>
    <n v="1"/>
    <n v="1.5"/>
    <n v="0"/>
    <n v="0"/>
    <n v="0"/>
  </r>
  <r>
    <x v="9"/>
    <x v="3"/>
    <s v="2. central air conditioner installation"/>
    <n v="100"/>
    <n v="150"/>
    <n v="4"/>
    <n v="10"/>
    <n v="400"/>
    <n v="1500"/>
    <n v="950"/>
  </r>
  <r>
    <x v="9"/>
    <x v="3"/>
    <s v="3. ductwork adaptation or installation"/>
    <n v="105"/>
    <n v="120"/>
    <n v="8"/>
    <n v="24"/>
    <n v="840"/>
    <n v="2880"/>
    <n v="1860"/>
  </r>
  <r>
    <x v="9"/>
    <x v="3"/>
    <s v="4. thermostat installaiton"/>
    <n v="85"/>
    <n v="100"/>
    <n v="0.5"/>
    <n v="1.5"/>
    <n v="42.5"/>
    <n v="150"/>
    <n v="96.25"/>
  </r>
  <r>
    <x v="10"/>
    <x v="3"/>
    <s v="1. consultation"/>
    <n v="0"/>
    <m/>
    <n v="1"/>
    <n v="1.5"/>
    <n v="0"/>
    <n v="0"/>
    <n v="0"/>
  </r>
  <r>
    <x v="10"/>
    <x v="3"/>
    <s v="2. central air conditioner installation"/>
    <n v="70"/>
    <n v="110"/>
    <n v="4"/>
    <n v="10"/>
    <n v="280"/>
    <n v="1100"/>
    <n v="690"/>
  </r>
  <r>
    <x v="10"/>
    <x v="3"/>
    <s v="3. ductwork adaptation or installation"/>
    <n v="90"/>
    <n v="100"/>
    <n v="8"/>
    <n v="24"/>
    <n v="720"/>
    <n v="2400"/>
    <n v="1560"/>
  </r>
  <r>
    <x v="10"/>
    <x v="3"/>
    <s v="4. thermostat installaiton"/>
    <n v="60"/>
    <n v="90"/>
    <n v="0.5"/>
    <n v="1.5"/>
    <n v="30"/>
    <n v="135"/>
    <n v="82.5"/>
  </r>
  <r>
    <x v="11"/>
    <x v="3"/>
    <s v="1. consultation"/>
    <n v="0"/>
    <m/>
    <n v="1"/>
    <n v="1.5"/>
    <n v="0"/>
    <n v="0"/>
    <n v="0"/>
  </r>
  <r>
    <x v="11"/>
    <x v="3"/>
    <s v="2. central air conditioner installation"/>
    <n v="70"/>
    <n v="100"/>
    <n v="4"/>
    <n v="10"/>
    <n v="280"/>
    <n v="1000"/>
    <n v="640"/>
  </r>
  <r>
    <x v="11"/>
    <x v="3"/>
    <s v="3. ductwork adaptation or installation"/>
    <n v="85"/>
    <n v="100"/>
    <n v="8"/>
    <n v="24"/>
    <n v="680"/>
    <n v="2400"/>
    <n v="1540"/>
  </r>
  <r>
    <x v="11"/>
    <x v="3"/>
    <s v="4. thermostat installaiton"/>
    <n v="70"/>
    <n v="90"/>
    <n v="0.5"/>
    <n v="1.5"/>
    <n v="35"/>
    <n v="135"/>
    <n v="85"/>
  </r>
  <r>
    <x v="12"/>
    <x v="3"/>
    <s v="1. consultation"/>
    <n v="0"/>
    <m/>
    <n v="1"/>
    <n v="1.5"/>
    <n v="0"/>
    <n v="0"/>
    <n v="0"/>
  </r>
  <r>
    <x v="12"/>
    <x v="3"/>
    <s v="2. central air conditioner installation"/>
    <n v="75"/>
    <n v="120"/>
    <n v="4"/>
    <n v="10"/>
    <n v="300"/>
    <n v="1200"/>
    <n v="750"/>
  </r>
  <r>
    <x v="12"/>
    <x v="3"/>
    <s v="3. ductwork adaptation or installation"/>
    <n v="90"/>
    <n v="100"/>
    <n v="8"/>
    <n v="24"/>
    <n v="720"/>
    <n v="2400"/>
    <n v="1560"/>
  </r>
  <r>
    <x v="12"/>
    <x v="3"/>
    <s v="4. thermostat installaiton"/>
    <n v="60"/>
    <n v="90"/>
    <n v="0.5"/>
    <n v="1.5"/>
    <n v="30"/>
    <n v="135"/>
    <n v="8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
  <r>
    <x v="0"/>
    <n v="1"/>
    <s v="attic insulation"/>
    <n v="1.77"/>
    <n v="4.5999999999999996"/>
    <n v="3.1849999999999996"/>
    <n v="1201"/>
    <n v="3825.1849999999995"/>
  </r>
  <r>
    <x v="0"/>
    <n v="1"/>
    <s v="exterior wall insulation"/>
    <n v="0.85"/>
    <n v="1.6"/>
    <n v="1.2250000000000001"/>
    <n v="1367"/>
    <n v="1674.575"/>
  </r>
  <r>
    <x v="0"/>
    <n v="1"/>
    <s v="basement insulation"/>
    <n v="0.5"/>
    <n v="1.8"/>
    <n v="1.1499999999999999"/>
    <n v="837"/>
    <n v="962.55"/>
  </r>
  <r>
    <x v="1"/>
    <n v="1"/>
    <s v="attic insulation"/>
    <n v="1.8"/>
    <n v="4.5"/>
    <n v="3.1500000000000004"/>
    <n v="1201"/>
    <n v="3783.1500000000005"/>
  </r>
  <r>
    <x v="1"/>
    <n v="1"/>
    <s v="exterior wall insulation"/>
    <n v="0.8"/>
    <n v="1.65"/>
    <n v="1.2250000000000001"/>
    <n v="1367"/>
    <n v="1674.575"/>
  </r>
  <r>
    <x v="1"/>
    <n v="1"/>
    <s v="basement insulation"/>
    <n v="0.5"/>
    <n v="1.9"/>
    <n v="1.2"/>
    <n v="837"/>
    <n v="1004.4"/>
  </r>
  <r>
    <x v="2"/>
    <n v="1"/>
    <s v="attic insulation"/>
    <n v="1.85"/>
    <n v="4.3"/>
    <n v="3.0750000000000002"/>
    <n v="1201"/>
    <n v="3693.0750000000003"/>
  </r>
  <r>
    <x v="2"/>
    <n v="1"/>
    <s v="exterior wall insulation"/>
    <n v="0.75"/>
    <n v="1.6"/>
    <n v="1.175"/>
    <n v="1367"/>
    <n v="1606.2250000000001"/>
  </r>
  <r>
    <x v="2"/>
    <n v="1"/>
    <s v="basement insulation"/>
    <n v="0.5"/>
    <n v="1.95"/>
    <n v="1.2250000000000001"/>
    <n v="837"/>
    <n v="1025.325"/>
  </r>
  <r>
    <x v="3"/>
    <n v="1"/>
    <s v="attic insulation"/>
    <n v="1.8"/>
    <n v="4.6500000000000004"/>
    <n v="3.2250000000000005"/>
    <n v="1201"/>
    <n v="3873.2250000000008"/>
  </r>
  <r>
    <x v="3"/>
    <n v="1"/>
    <s v="exterior wall insulation"/>
    <n v="0.75"/>
    <n v="1.6"/>
    <n v="1.175"/>
    <n v="1367"/>
    <n v="1606.2250000000001"/>
  </r>
  <r>
    <x v="3"/>
    <n v="1"/>
    <s v="basement insulation"/>
    <n v="0.7"/>
    <n v="1.9"/>
    <n v="1.2999999999999998"/>
    <n v="837"/>
    <n v="1088.0999999999999"/>
  </r>
  <r>
    <x v="4"/>
    <n v="1"/>
    <s v="attic insulation"/>
    <n v="1.8"/>
    <n v="4.8"/>
    <n v="3.3"/>
    <n v="1201"/>
    <n v="3963.2999999999997"/>
  </r>
  <r>
    <x v="4"/>
    <n v="1"/>
    <s v="exterior wall insulation"/>
    <n v="0.75"/>
    <n v="1.8"/>
    <n v="1.2749999999999999"/>
    <n v="1367"/>
    <n v="1742.925"/>
  </r>
  <r>
    <x v="4"/>
    <n v="1"/>
    <s v="basement insulation"/>
    <n v="0.65"/>
    <n v="1.95"/>
    <n v="1.2999999999999998"/>
    <n v="837"/>
    <n v="1088.0999999999999"/>
  </r>
  <r>
    <x v="5"/>
    <n v="1"/>
    <s v="attic insulation"/>
    <n v="1.95"/>
    <n v="5.5"/>
    <n v="3.7249999999999996"/>
    <n v="1201"/>
    <n v="4473.7249999999995"/>
  </r>
  <r>
    <x v="5"/>
    <n v="1"/>
    <s v="exterior wall insulation"/>
    <n v="0.9"/>
    <n v="2"/>
    <n v="1.4500000000000002"/>
    <n v="1367"/>
    <n v="1982.1500000000003"/>
  </r>
  <r>
    <x v="5"/>
    <n v="1"/>
    <s v="basement insulation"/>
    <n v="0.85"/>
    <n v="2.2999999999999998"/>
    <n v="1.5749999999999997"/>
    <n v="837"/>
    <n v="1318.2749999999999"/>
  </r>
  <r>
    <x v="6"/>
    <n v="1"/>
    <s v="attic insulation"/>
    <n v="1.85"/>
    <n v="4.8"/>
    <n v="3.3250000000000002"/>
    <n v="1201"/>
    <n v="3993.3250000000003"/>
  </r>
  <r>
    <x v="6"/>
    <n v="1"/>
    <s v="exterior wall insulation"/>
    <n v="0.76"/>
    <n v="1.82"/>
    <n v="1.29"/>
    <n v="1367"/>
    <n v="1763.43"/>
  </r>
  <r>
    <x v="6"/>
    <n v="1"/>
    <s v="basement insulation"/>
    <n v="0.65"/>
    <n v="1.85"/>
    <n v="1.25"/>
    <n v="837"/>
    <n v="1046.25"/>
  </r>
  <r>
    <x v="7"/>
    <n v="1"/>
    <s v="attic insulation"/>
    <n v="1.95"/>
    <n v="4.8"/>
    <n v="3.375"/>
    <n v="1201"/>
    <n v="4053.375"/>
  </r>
  <r>
    <x v="7"/>
    <n v="1"/>
    <s v="exterior wall insulation"/>
    <n v="0.9"/>
    <n v="2"/>
    <n v="1.4500000000000002"/>
    <n v="1367"/>
    <n v="1982.1500000000003"/>
  </r>
  <r>
    <x v="7"/>
    <n v="1"/>
    <s v="basement insulation"/>
    <n v="0.85"/>
    <n v="2.1"/>
    <n v="1.4750000000000001"/>
    <n v="837"/>
    <n v="1234.575"/>
  </r>
  <r>
    <x v="8"/>
    <n v="1"/>
    <s v="attic insulation"/>
    <n v="1.95"/>
    <n v="5.2"/>
    <n v="3.5750000000000002"/>
    <n v="1201"/>
    <n v="4293.5749999999998"/>
  </r>
  <r>
    <x v="8"/>
    <n v="1"/>
    <s v="exterior wall insulation"/>
    <n v="0.9"/>
    <n v="1.85"/>
    <n v="1.375"/>
    <n v="1367"/>
    <n v="1879.625"/>
  </r>
  <r>
    <x v="8"/>
    <n v="1"/>
    <s v="basement insulation"/>
    <n v="0.85"/>
    <n v="2.1"/>
    <n v="1.4750000000000001"/>
    <n v="837"/>
    <n v="1234.575"/>
  </r>
  <r>
    <x v="9"/>
    <n v="1"/>
    <s v="attic insulation"/>
    <n v="1.95"/>
    <n v="5.5"/>
    <n v="3.7249999999999996"/>
    <n v="1201"/>
    <n v="4473.7249999999995"/>
  </r>
  <r>
    <x v="9"/>
    <n v="1"/>
    <s v="exterior wall insulation"/>
    <n v="0.9"/>
    <n v="1.9"/>
    <n v="1.4"/>
    <n v="1367"/>
    <n v="1913.8"/>
  </r>
  <r>
    <x v="9"/>
    <n v="1"/>
    <s v="basement insulation"/>
    <n v="0.87"/>
    <n v="2.2000000000000002"/>
    <n v="1.5350000000000001"/>
    <n v="837"/>
    <n v="1284.7950000000001"/>
  </r>
  <r>
    <x v="10"/>
    <n v="1"/>
    <s v="attic insulation"/>
    <n v="1.78"/>
    <n v="4.6500000000000004"/>
    <n v="3.2149999999999999"/>
    <n v="1201"/>
    <n v="3861.2149999999997"/>
  </r>
  <r>
    <x v="10"/>
    <n v="1"/>
    <s v="exterior wall insulation"/>
    <n v="0.8"/>
    <n v="1.6"/>
    <n v="1.2000000000000002"/>
    <n v="1367"/>
    <n v="1640.4000000000003"/>
  </r>
  <r>
    <x v="10"/>
    <n v="1"/>
    <s v="basement insulation"/>
    <n v="0.7"/>
    <n v="1.85"/>
    <n v="1.2749999999999999"/>
    <n v="837"/>
    <n v="1067.175"/>
  </r>
  <r>
    <x v="11"/>
    <n v="1"/>
    <s v="attic insulation"/>
    <n v="1.8"/>
    <n v="4.7"/>
    <n v="3.25"/>
    <n v="1201"/>
    <n v="3903.25"/>
  </r>
  <r>
    <x v="11"/>
    <n v="1"/>
    <s v="exterior wall insulation"/>
    <n v="0.75"/>
    <n v="1.68"/>
    <n v="1.2149999999999999"/>
    <n v="1367"/>
    <n v="1660.9049999999997"/>
  </r>
  <r>
    <x v="11"/>
    <n v="1"/>
    <s v="basement insulation"/>
    <n v="0.65"/>
    <n v="1.8"/>
    <n v="1.2250000000000001"/>
    <n v="837"/>
    <n v="1025.325"/>
  </r>
  <r>
    <x v="12"/>
    <n v="1"/>
    <s v="attic insulation"/>
    <n v="1.77"/>
    <n v="4.6500000000000004"/>
    <n v="3.21"/>
    <n v="1201"/>
    <n v="3855.21"/>
  </r>
  <r>
    <x v="12"/>
    <n v="1"/>
    <s v="exterior wall insulation"/>
    <n v="0.75"/>
    <n v="1.6"/>
    <n v="1.175"/>
    <n v="1367"/>
    <n v="1606.2250000000001"/>
  </r>
  <r>
    <x v="12"/>
    <n v="1"/>
    <s v="basement insulation"/>
    <n v="0.7"/>
    <n v="1.9"/>
    <n v="1.2999999999999998"/>
    <n v="837"/>
    <n v="1088.0999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06E38BF-A289-49E6-B854-6357195969BF}" name="Tableau croisé dynamique4"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Provinces &amp; Territories" colHeaderCaption="Technology #">
  <location ref="A3:F18" firstHeaderRow="1" firstDataRow="2" firstDataCol="1"/>
  <pivotFields count="10">
    <pivotField axis="axisRow" showAll="0">
      <items count="14">
        <item x="8"/>
        <item x="9"/>
        <item x="6"/>
        <item x="3"/>
        <item x="0"/>
        <item x="10"/>
        <item x="2"/>
        <item x="11"/>
        <item x="5"/>
        <item x="1"/>
        <item x="4"/>
        <item x="7"/>
        <item x="12"/>
        <item t="default"/>
      </items>
    </pivotField>
    <pivotField axis="axisCol" showAll="0">
      <items count="5">
        <item x="0"/>
        <item x="1"/>
        <item x="2"/>
        <item x="3"/>
        <item t="default"/>
      </items>
    </pivotField>
    <pivotField showAll="0"/>
    <pivotField showAll="0"/>
    <pivotField showAll="0"/>
    <pivotField showAll="0"/>
    <pivotField showAll="0"/>
    <pivotField showAll="0"/>
    <pivotField showAll="0"/>
    <pivotField dataField="1" showAll="0"/>
  </pivotFields>
  <rowFields count="1">
    <field x="0"/>
  </rowFields>
  <rowItems count="14">
    <i>
      <x/>
    </i>
    <i>
      <x v="1"/>
    </i>
    <i>
      <x v="2"/>
    </i>
    <i>
      <x v="3"/>
    </i>
    <i>
      <x v="4"/>
    </i>
    <i>
      <x v="5"/>
    </i>
    <i>
      <x v="6"/>
    </i>
    <i>
      <x v="7"/>
    </i>
    <i>
      <x v="8"/>
    </i>
    <i>
      <x v="9"/>
    </i>
    <i>
      <x v="10"/>
    </i>
    <i>
      <x v="11"/>
    </i>
    <i>
      <x v="12"/>
    </i>
    <i t="grand">
      <x/>
    </i>
  </rowItems>
  <colFields count="1">
    <field x="1"/>
  </colFields>
  <colItems count="5">
    <i>
      <x/>
    </i>
    <i>
      <x v="1"/>
    </i>
    <i>
      <x v="2"/>
    </i>
    <i>
      <x v="3"/>
    </i>
    <i t="grand">
      <x/>
    </i>
  </colItems>
  <dataFields count="1">
    <dataField name="Somme de Median Total labour cost" fld="9"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43FEFA4-4CB3-43B7-B54E-BE5041CEECC3}" name="Tableau croisé dynamique9"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
  <location ref="M6:N20" firstHeaderRow="1" firstDataRow="1" firstDataCol="1"/>
  <pivotFields count="8">
    <pivotField axis="axisRow" showAll="0">
      <items count="14">
        <item x="8"/>
        <item x="9"/>
        <item x="6"/>
        <item x="3"/>
        <item x="0"/>
        <item x="10"/>
        <item x="2"/>
        <item x="11"/>
        <item x="5"/>
        <item x="1"/>
        <item x="4"/>
        <item x="7"/>
        <item x="12"/>
        <item t="default"/>
      </items>
    </pivotField>
    <pivotField showAll="0"/>
    <pivotField showAll="0"/>
    <pivotField numFmtId="2" showAll="0"/>
    <pivotField numFmtId="2" showAll="0"/>
    <pivotField numFmtId="2" showAll="0"/>
    <pivotField showAll="0"/>
    <pivotField dataField="1" numFmtId="1" showAll="0"/>
  </pivotFields>
  <rowFields count="1">
    <field x="0"/>
  </rowFields>
  <rowItems count="14">
    <i>
      <x/>
    </i>
    <i>
      <x v="1"/>
    </i>
    <i>
      <x v="2"/>
    </i>
    <i>
      <x v="3"/>
    </i>
    <i>
      <x v="4"/>
    </i>
    <i>
      <x v="5"/>
    </i>
    <i>
      <x v="6"/>
    </i>
    <i>
      <x v="7"/>
    </i>
    <i>
      <x v="8"/>
    </i>
    <i>
      <x v="9"/>
    </i>
    <i>
      <x v="10"/>
    </i>
    <i>
      <x v="11"/>
    </i>
    <i>
      <x v="12"/>
    </i>
    <i t="grand">
      <x/>
    </i>
  </rowItems>
  <colItems count="1">
    <i/>
  </colItems>
  <dataFields count="1">
    <dataField name="Total cost per house" fld="7" baseField="0" baseItem="0"/>
  </dataFields>
  <formats count="3">
    <format dxfId="10">
      <pivotArea collapsedLevelsAreSubtotals="1" fieldPosition="0">
        <references count="1">
          <reference field="0" count="0"/>
        </references>
      </pivotArea>
    </format>
    <format dxfId="9">
      <pivotArea field="0" type="button" dataOnly="0" labelOnly="1" outline="0" axis="axisRow" fieldPosition="0"/>
    </format>
    <format dxfId="8">
      <pivotArea dataOnly="0" labelOnly="1" outline="0" axis="axisValues" fieldPosition="0"/>
    </format>
  </formats>
  <pivotTableStyleInfo name="PivotStyleLight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1D4468-9B16-4333-83B8-3FD3D1050E46}" name="Tableau2" displayName="Tableau2" ref="C26:I65" totalsRowShown="0">
  <autoFilter ref="C26:I65" xr:uid="{EA6900B9-A5EC-491F-BD8B-FB151A7EBB79}"/>
  <sortState xmlns:xlrd2="http://schemas.microsoft.com/office/spreadsheetml/2017/richdata2" ref="C27:I65">
    <sortCondition ref="C26:C65"/>
  </sortState>
  <tableColumns count="7">
    <tableColumn id="7" xr3:uid="{1F5415C3-0BC2-4AD4-A9E9-DD5E01568E31}" name="P &amp; T"/>
    <tableColumn id="1" xr3:uid="{53D3250A-571A-4D92-949B-182AF6B40987}" name="Insulation type"/>
    <tableColumn id="2" xr3:uid="{5E8E005D-2A2A-41F2-9984-819626A9A5D7}" name="Min"/>
    <tableColumn id="3" xr3:uid="{963DD2DD-AD8B-4A05-8600-0808C1BB31A5}" name="Max"/>
    <tableColumn id="4" xr3:uid="{8E6A2121-4B9B-456A-801E-443E07FAEAC7}" name="Min average floor" dataDxfId="14">
      <calculatedColumnFormula>E27*$D$5</calculatedColumnFormula>
    </tableColumn>
    <tableColumn id="5" xr3:uid="{FCACD39E-FE7A-409B-AD8E-14E86AFF72AC}" name="Max average floor" dataDxfId="13">
      <calculatedColumnFormula>F27*$D$5</calculatedColumnFormula>
    </tableColumn>
    <tableColumn id="6" xr3:uid="{8744327E-262C-4759-8596-6FC731EBE518}" name="Median " dataDxfId="12">
      <calculatedColumnFormula>MEDIAN(G27:H27)</calculatedColumnFormula>
    </tableColum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9179FC9-216F-4D42-BF50-E55B26F2CA62}" name="Tableau4" displayName="Tableau4" ref="A2:J210" totalsRowShown="0" headerRowDxfId="11">
  <autoFilter ref="A2:J210" xr:uid="{5FCE0FD4-A30D-4BBE-B64E-0306F092E313}"/>
  <tableColumns count="10">
    <tableColumn id="1" xr3:uid="{FF95521B-E496-4954-9859-4998724CADDD}" name="Province or Territory"/>
    <tableColumn id="2" xr3:uid="{5BBAA489-08B3-4675-A8BC-233790B0310A}" name="Technology #"/>
    <tableColumn id="3" xr3:uid="{DC207B6C-6C84-4215-B683-6341D5F7E3FB}" name="Tasks"/>
    <tableColumn id="4" xr3:uid="{2274661F-CE1D-4668-8229-082A8667A7F0}" name="Min Labour cost/hour"/>
    <tableColumn id="5" xr3:uid="{422E4665-FE16-44EA-9327-8965048F9F02}" name="Max Labour cost/hour"/>
    <tableColumn id="6" xr3:uid="{F670696A-E874-4407-B8D7-F37BE248DE63}" name="Min Time required"/>
    <tableColumn id="7" xr3:uid="{E9411FBA-98B1-44C9-8D56-3081828673F0}" name="Max Time required"/>
    <tableColumn id="8" xr3:uid="{F2BF06DC-353F-4661-B8A4-65DAE8B53448}" name="Min Total labour cost">
      <calculatedColumnFormula>D3*F3</calculatedColumnFormula>
    </tableColumn>
    <tableColumn id="9" xr3:uid="{46D7795C-DFB1-4DCE-B037-E67C4DF436CA}" name="Max Total labour cost">
      <calculatedColumnFormula>E3*G3</calculatedColumnFormula>
    </tableColumn>
    <tableColumn id="10" xr3:uid="{533A0CF2-9379-433C-92C9-560237E07607}" name="Median Total labour cost">
      <calculatedColumnFormula>MEDIAN(H3:I3)</calculatedColumnFormula>
    </tableColumn>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DFAF06F-F565-4EA0-909B-396665081C1E}" name="Tableau6" displayName="Tableau6" ref="B6:I45" totalsRowShown="0" headerRowDxfId="7">
  <autoFilter ref="B6:I45" xr:uid="{B2FEF8D8-6DB6-4972-A9DF-9E631BD09D96}"/>
  <tableColumns count="8">
    <tableColumn id="1" xr3:uid="{A25758FA-8600-457A-9081-4B56C6DC274D}" name="Provinces &amp; Territories"/>
    <tableColumn id="2" xr3:uid="{ECD94C61-BFBC-46C5-B128-2DA8114DEE9B}" name="Tech #"/>
    <tableColumn id="3" xr3:uid="{65E3D7B2-C9DA-489F-8221-76DE6FEE2260}" name="Tasks"/>
    <tableColumn id="4" xr3:uid="{6990129B-0975-481E-BFB4-5595DCD40D3A}" name="Min Labour cost_x000a_($/sq.ft)" dataDxfId="6"/>
    <tableColumn id="5" xr3:uid="{AE462F8D-B596-4727-9194-5A90ED24DC45}" name="Max Labour cost_x000a_($/sq.ft)" dataDxfId="5"/>
    <tableColumn id="9" xr3:uid="{91AB7419-FB8E-4F40-829E-1CCB7F63A344}" name="Med Labour cost_x000a_($/sq.ft)" dataDxfId="4">
      <calculatedColumnFormula>MEDIAN(Tableau6[[#This Row],[Min Labour cost
($/sq.ft)]:[Max Labour cost
($/sq.ft)]])</calculatedColumnFormula>
    </tableColumn>
    <tableColumn id="6" xr3:uid="{93A458F3-CC9F-48CD-800E-A2F0931114D4}" name="Area (sq.ft)" dataDxfId="3">
      <calculatedColumnFormula>VLOOKUP(Tableau6[[#This Row],[Tasks]],B$1:D$3,2,FALSE)</calculatedColumnFormula>
    </tableColumn>
    <tableColumn id="8" xr3:uid="{74C1AF2E-9A68-4229-A46C-2038351E5054}" name="Total cost / task ($)" dataDxfId="2">
      <calculatedColumnFormula>Tableau6[[#This Row],[Med Labour cost
($/sq.ft)]]*Tableau6[[#This Row],[Area (sq.ft)]]</calculatedColumnFormula>
    </tableColumn>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A506882-A809-47DD-A358-B7290BEF3896}" name="Tableau5" displayName="Tableau5" ref="B2:G54" totalsRowShown="0" headerRowDxfId="1">
  <autoFilter ref="B2:G54" xr:uid="{D8A97690-746A-4483-9845-AA2B9233B41F}"/>
  <tableColumns count="6">
    <tableColumn id="1" xr3:uid="{B8DEFC25-E45A-4D1B-B08A-AF57A838CEDD}" name="Technology #"/>
    <tableColumn id="2" xr3:uid="{F851275B-FB0A-41FA-8524-3A66DC6C9DE5}" name="Technology Name"/>
    <tableColumn id="3" xr3:uid="{90AE9653-D59B-4247-A9D2-CE8EFC4DDB09}" name="Province or Territory"/>
    <tableColumn id="4" xr3:uid="{46909518-3A9B-4B3D-AD12-D7F019698E3C}" name="Min Maintenance cost"/>
    <tableColumn id="5" xr3:uid="{D0916957-BEDE-4892-8E9E-69FEBB202737}" name="Max Maintenance cost"/>
    <tableColumn id="6" xr3:uid="{A318ED23-927D-4C95-8090-87E67D8EB089}" name="Median Maintenance cost" dataDxfId="0">
      <calculatedColumnFormula>MEDIAN(Tableau5[[#This Row],[Min Maintenance cost]:[Max Maintenance cost]])</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mi-ime.ca/" TargetMode="External"/><Relationship Id="rId1" Type="http://schemas.openxmlformats.org/officeDocument/2006/relationships/hyperlink" Target="https://iet.polymtl.ca/en/"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tspace.library.utoronto.ca/bitstream/1807/19015/3/Zizzo_Ryan_R_MASc_thesis.pdf"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B1077-8850-42ED-89F4-D5C7576E470E}">
  <sheetPr>
    <tabColor theme="8" tint="0.59999389629810485"/>
  </sheetPr>
  <dimension ref="A1:E12"/>
  <sheetViews>
    <sheetView showGridLines="0" workbookViewId="0">
      <selection activeCell="C16" sqref="C16"/>
    </sheetView>
  </sheetViews>
  <sheetFormatPr baseColWidth="10" defaultRowHeight="15.75"/>
  <cols>
    <col min="1" max="4" width="16.625" customWidth="1"/>
  </cols>
  <sheetData>
    <row r="1" spans="1:5" ht="15.75" customHeight="1">
      <c r="A1" s="135" t="s">
        <v>549</v>
      </c>
      <c r="B1" s="135"/>
      <c r="C1" s="135"/>
      <c r="D1" s="135"/>
      <c r="E1" s="135"/>
    </row>
    <row r="2" spans="1:5" ht="15.75" customHeight="1">
      <c r="A2" s="135"/>
      <c r="B2" s="135"/>
      <c r="C2" s="135"/>
      <c r="D2" s="135"/>
      <c r="E2" s="135"/>
    </row>
    <row r="3" spans="1:5" ht="15.95" customHeight="1">
      <c r="A3" s="135"/>
      <c r="B3" s="135"/>
      <c r="C3" s="135"/>
      <c r="D3" s="135"/>
      <c r="E3" s="135"/>
    </row>
    <row r="4" spans="1:5" ht="15.75" customHeight="1">
      <c r="A4" s="136" t="s">
        <v>553</v>
      </c>
      <c r="B4" s="136"/>
      <c r="C4" s="136"/>
      <c r="D4" s="136"/>
      <c r="E4" s="136"/>
    </row>
    <row r="5" spans="1:5" ht="15.75" customHeight="1">
      <c r="A5" s="136"/>
      <c r="B5" s="136"/>
      <c r="C5" s="136"/>
      <c r="D5" s="136"/>
      <c r="E5" s="136"/>
    </row>
    <row r="6" spans="1:5" ht="15.75" customHeight="1">
      <c r="A6" s="136"/>
      <c r="B6" s="136"/>
      <c r="C6" s="136"/>
      <c r="D6" s="136"/>
      <c r="E6" s="136"/>
    </row>
    <row r="7" spans="1:5" ht="15.75" customHeight="1">
      <c r="A7" s="136"/>
      <c r="B7" s="136"/>
      <c r="C7" s="136"/>
      <c r="D7" s="136"/>
      <c r="E7" s="136"/>
    </row>
    <row r="8" spans="1:5" ht="15.75" customHeight="1">
      <c r="A8" s="136"/>
      <c r="B8" s="136"/>
      <c r="C8" s="136"/>
      <c r="D8" s="136"/>
      <c r="E8" s="136"/>
    </row>
    <row r="9" spans="1:5" ht="15.75" customHeight="1">
      <c r="A9" s="136"/>
      <c r="B9" s="136"/>
      <c r="C9" s="136"/>
      <c r="D9" s="136"/>
      <c r="E9" s="136"/>
    </row>
    <row r="10" spans="1:5" ht="8.1" customHeight="1"/>
    <row r="11" spans="1:5">
      <c r="A11" s="117" t="s">
        <v>547</v>
      </c>
      <c r="B11" s="117"/>
      <c r="C11" s="117"/>
      <c r="D11" s="117"/>
      <c r="E11" s="117"/>
    </row>
    <row r="12" spans="1:5">
      <c r="A12" s="117" t="s">
        <v>548</v>
      </c>
      <c r="B12" s="117"/>
      <c r="C12" s="117"/>
      <c r="D12" s="117"/>
      <c r="E12" s="117"/>
    </row>
  </sheetData>
  <mergeCells count="4">
    <mergeCell ref="A4:E9"/>
    <mergeCell ref="A11:E11"/>
    <mergeCell ref="A12:E12"/>
    <mergeCell ref="A1:E3"/>
  </mergeCells>
  <hyperlinks>
    <hyperlink ref="A11:E11" r:id="rId1" display="Institut de l'énergie Trottier" xr:uid="{DA5672B5-960C-44F4-8B52-69C17D2E9EBB}"/>
    <hyperlink ref="A12:E12" r:id="rId2" display="Energy Modelling Initiative" xr:uid="{7C422F18-1667-41B2-9394-82F6C0F19A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CF96-0A70-452C-BB02-C7BFCE87FA38}">
  <dimension ref="A1:G21"/>
  <sheetViews>
    <sheetView workbookViewId="0">
      <selection activeCell="E29" sqref="E29"/>
    </sheetView>
  </sheetViews>
  <sheetFormatPr baseColWidth="10" defaultRowHeight="15.75"/>
  <cols>
    <col min="2" max="2" width="24" bestFit="1" customWidth="1"/>
  </cols>
  <sheetData>
    <row r="1" spans="2:7">
      <c r="C1" t="s">
        <v>527</v>
      </c>
      <c r="F1" t="s">
        <v>528</v>
      </c>
    </row>
    <row r="2" spans="2:7" ht="31.5" customHeight="1">
      <c r="C2" s="116" t="s">
        <v>529</v>
      </c>
      <c r="D2" s="116"/>
      <c r="F2" s="116" t="s">
        <v>530</v>
      </c>
      <c r="G2" s="116"/>
    </row>
    <row r="3" spans="2:7">
      <c r="B3" t="s">
        <v>525</v>
      </c>
      <c r="C3" s="99">
        <v>32.29</v>
      </c>
      <c r="F3" s="103">
        <v>21</v>
      </c>
    </row>
    <row r="4" spans="2:7">
      <c r="C4" s="99"/>
      <c r="F4" s="103"/>
    </row>
    <row r="5" spans="2:7">
      <c r="B5" t="s">
        <v>458</v>
      </c>
      <c r="C5" s="99">
        <v>36</v>
      </c>
      <c r="D5" s="98">
        <f t="shared" ref="D5:D17" si="0">C5/C$3</f>
        <v>1.1148962527098174</v>
      </c>
      <c r="E5" s="98"/>
      <c r="F5" s="99">
        <v>20</v>
      </c>
      <c r="G5" s="98">
        <f>F5/F$3</f>
        <v>0.95238095238095233</v>
      </c>
    </row>
    <row r="6" spans="2:7">
      <c r="B6" t="s">
        <v>459</v>
      </c>
      <c r="C6" s="99">
        <v>32</v>
      </c>
      <c r="D6" s="98">
        <f t="shared" si="0"/>
        <v>0.99101889129761533</v>
      </c>
      <c r="E6" s="98"/>
      <c r="F6" s="99">
        <v>17</v>
      </c>
      <c r="G6" s="98">
        <f t="shared" ref="G6:G17" si="1">F6/F$3</f>
        <v>0.80952380952380953</v>
      </c>
    </row>
    <row r="7" spans="2:7">
      <c r="B7" t="s">
        <v>456</v>
      </c>
      <c r="C7" s="99">
        <v>30</v>
      </c>
      <c r="D7" s="98">
        <f t="shared" si="0"/>
        <v>0.92908021059151447</v>
      </c>
      <c r="E7" s="98"/>
      <c r="F7" s="99">
        <v>17</v>
      </c>
      <c r="G7" s="98">
        <f t="shared" si="1"/>
        <v>0.80952380952380953</v>
      </c>
    </row>
    <row r="8" spans="2:7">
      <c r="B8" t="s">
        <v>453</v>
      </c>
      <c r="C8" s="99">
        <v>26</v>
      </c>
      <c r="D8" s="98">
        <f t="shared" si="0"/>
        <v>0.80520284917931251</v>
      </c>
      <c r="E8" s="98"/>
      <c r="F8" s="99">
        <v>16</v>
      </c>
      <c r="G8" s="98">
        <f t="shared" si="1"/>
        <v>0.76190476190476186</v>
      </c>
    </row>
    <row r="9" spans="2:7">
      <c r="B9" t="s">
        <v>450</v>
      </c>
      <c r="C9" s="99">
        <v>26</v>
      </c>
      <c r="D9" s="98">
        <f t="shared" si="0"/>
        <v>0.80520284917931251</v>
      </c>
      <c r="E9" s="98"/>
      <c r="F9" s="99">
        <v>25</v>
      </c>
      <c r="G9" s="98">
        <f t="shared" si="1"/>
        <v>1.1904761904761905</v>
      </c>
    </row>
    <row r="10" spans="2:7">
      <c r="B10" t="s">
        <v>460</v>
      </c>
      <c r="C10" s="99">
        <v>34.596428571428568</v>
      </c>
      <c r="D10" s="98">
        <f t="shared" si="0"/>
        <v>1.0714285714285714</v>
      </c>
      <c r="E10" s="98"/>
      <c r="F10" s="99">
        <v>21</v>
      </c>
      <c r="G10" s="98">
        <f t="shared" si="1"/>
        <v>1</v>
      </c>
    </row>
    <row r="11" spans="2:7">
      <c r="B11" t="s">
        <v>452</v>
      </c>
      <c r="C11" s="99">
        <v>26</v>
      </c>
      <c r="D11" s="98">
        <f t="shared" si="0"/>
        <v>0.80520284917931251</v>
      </c>
      <c r="E11" s="98"/>
      <c r="F11" s="99">
        <v>20</v>
      </c>
      <c r="G11" s="98">
        <f t="shared" si="1"/>
        <v>0.95238095238095233</v>
      </c>
    </row>
    <row r="12" spans="2:7">
      <c r="B12" t="s">
        <v>461</v>
      </c>
      <c r="C12" s="99">
        <v>38.44047619047619</v>
      </c>
      <c r="D12" s="98">
        <f t="shared" si="0"/>
        <v>1.1904761904761905</v>
      </c>
      <c r="E12" s="98"/>
      <c r="F12" s="99">
        <v>20</v>
      </c>
      <c r="G12" s="98">
        <f t="shared" si="1"/>
        <v>0.95238095238095233</v>
      </c>
    </row>
    <row r="13" spans="2:7">
      <c r="B13" t="s">
        <v>455</v>
      </c>
      <c r="C13" s="99">
        <v>32</v>
      </c>
      <c r="D13" s="98">
        <f t="shared" si="0"/>
        <v>0.99101889129761533</v>
      </c>
      <c r="E13" s="98"/>
      <c r="F13" s="99">
        <v>22</v>
      </c>
      <c r="G13" s="98">
        <f t="shared" si="1"/>
        <v>1.0476190476190477</v>
      </c>
    </row>
    <row r="14" spans="2:7">
      <c r="B14" t="s">
        <v>451</v>
      </c>
      <c r="C14" s="99">
        <v>26</v>
      </c>
      <c r="D14" s="98">
        <f t="shared" si="0"/>
        <v>0.80520284917931251</v>
      </c>
      <c r="E14" s="98"/>
      <c r="F14" s="99">
        <v>20</v>
      </c>
      <c r="G14" s="98">
        <f t="shared" si="1"/>
        <v>0.95238095238095233</v>
      </c>
    </row>
    <row r="15" spans="2:7">
      <c r="B15" t="s">
        <v>526</v>
      </c>
      <c r="C15" s="99">
        <v>35</v>
      </c>
      <c r="D15" s="98">
        <f t="shared" si="0"/>
        <v>1.0839269123567667</v>
      </c>
      <c r="E15" s="98"/>
      <c r="F15" s="99">
        <v>24.75</v>
      </c>
      <c r="G15" s="98">
        <f t="shared" si="1"/>
        <v>1.1785714285714286</v>
      </c>
    </row>
    <row r="16" spans="2:7">
      <c r="B16" t="s">
        <v>457</v>
      </c>
      <c r="C16" s="99">
        <v>35</v>
      </c>
      <c r="D16" s="98">
        <f t="shared" si="0"/>
        <v>1.0839269123567667</v>
      </c>
      <c r="E16" s="98"/>
      <c r="F16" s="99">
        <v>22.5</v>
      </c>
      <c r="G16" s="98">
        <f t="shared" si="1"/>
        <v>1.0714285714285714</v>
      </c>
    </row>
    <row r="17" spans="1:7">
      <c r="B17" t="s">
        <v>462</v>
      </c>
      <c r="C17" s="99">
        <v>38.056071428571428</v>
      </c>
      <c r="D17" s="98">
        <f t="shared" si="0"/>
        <v>1.1785714285714286</v>
      </c>
      <c r="E17" s="98"/>
      <c r="F17" s="99">
        <v>25</v>
      </c>
      <c r="G17" s="98">
        <f t="shared" si="1"/>
        <v>1.1904761904761905</v>
      </c>
    </row>
    <row r="20" spans="1:7">
      <c r="A20" t="s">
        <v>533</v>
      </c>
      <c r="B20" s="105" t="s">
        <v>531</v>
      </c>
    </row>
    <row r="21" spans="1:7">
      <c r="B21" t="s">
        <v>532</v>
      </c>
    </row>
  </sheetData>
  <sortState xmlns:xlrd2="http://schemas.microsoft.com/office/spreadsheetml/2017/richdata2" ref="B5:D17">
    <sortCondition ref="B5:B17"/>
  </sortState>
  <mergeCells count="2">
    <mergeCell ref="C2:D2"/>
    <mergeCell ref="F2:G2"/>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
  <sheetViews>
    <sheetView workbookViewId="0">
      <pane ySplit="1" topLeftCell="A2" activePane="bottomLeft" state="frozen"/>
      <selection pane="bottomLeft" activeCell="A28" sqref="A28"/>
    </sheetView>
  </sheetViews>
  <sheetFormatPr baseColWidth="10" defaultColWidth="10.875" defaultRowHeight="15.75"/>
  <cols>
    <col min="1" max="1" width="13.375" style="5" customWidth="1"/>
    <col min="2" max="2" width="37.625" style="2" customWidth="1"/>
    <col min="3" max="3" width="37.625" style="4" customWidth="1"/>
    <col min="4" max="4" width="34.5" style="2" customWidth="1"/>
    <col min="5" max="5" width="82.125" style="4" customWidth="1"/>
    <col min="6" max="16384" width="10.875" style="8"/>
  </cols>
  <sheetData>
    <row r="1" spans="1:5" s="15" customFormat="1">
      <c r="A1" s="13" t="s">
        <v>102</v>
      </c>
      <c r="B1" s="13" t="s">
        <v>103</v>
      </c>
      <c r="C1" s="14" t="s">
        <v>104</v>
      </c>
      <c r="D1" s="13" t="s">
        <v>105</v>
      </c>
      <c r="E1" s="14" t="s">
        <v>106</v>
      </c>
    </row>
    <row r="2" spans="1:5">
      <c r="A2" s="16">
        <v>1</v>
      </c>
      <c r="B2" s="2" t="s">
        <v>107</v>
      </c>
      <c r="C2" s="3" t="s">
        <v>108</v>
      </c>
      <c r="D2" s="2" t="s">
        <v>109</v>
      </c>
      <c r="E2" s="4" t="s">
        <v>110</v>
      </c>
    </row>
    <row r="3" spans="1:5">
      <c r="A3" s="17">
        <v>2</v>
      </c>
      <c r="B3" s="2" t="s">
        <v>111</v>
      </c>
      <c r="C3" s="3" t="s">
        <v>112</v>
      </c>
      <c r="D3" s="2" t="s">
        <v>113</v>
      </c>
      <c r="E3" s="4" t="s">
        <v>114</v>
      </c>
    </row>
    <row r="4" spans="1:5">
      <c r="A4" s="17">
        <v>3</v>
      </c>
      <c r="B4" s="2" t="s">
        <v>115</v>
      </c>
      <c r="C4" s="3" t="s">
        <v>116</v>
      </c>
      <c r="D4" s="2" t="s">
        <v>117</v>
      </c>
      <c r="E4" s="4" t="s">
        <v>118</v>
      </c>
    </row>
    <row r="5" spans="1:5">
      <c r="A5" s="17">
        <v>4</v>
      </c>
      <c r="B5" s="2" t="s">
        <v>119</v>
      </c>
      <c r="C5" s="3" t="s">
        <v>120</v>
      </c>
      <c r="D5" s="18" t="s">
        <v>121</v>
      </c>
      <c r="E5" s="4" t="s">
        <v>122</v>
      </c>
    </row>
    <row r="6" spans="1:5">
      <c r="A6" s="17">
        <v>5</v>
      </c>
      <c r="B6" s="18" t="s">
        <v>123</v>
      </c>
      <c r="C6" s="3" t="s">
        <v>108</v>
      </c>
      <c r="D6" s="18" t="s">
        <v>124</v>
      </c>
      <c r="E6" s="4" t="s">
        <v>125</v>
      </c>
    </row>
    <row r="7" spans="1:5" ht="15" customHeight="1">
      <c r="A7" s="17">
        <v>6</v>
      </c>
      <c r="B7" s="2" t="s">
        <v>126</v>
      </c>
      <c r="C7" s="3" t="s">
        <v>108</v>
      </c>
      <c r="D7" s="2" t="s">
        <v>117</v>
      </c>
      <c r="E7" s="3" t="s">
        <v>127</v>
      </c>
    </row>
    <row r="8" spans="1:5">
      <c r="A8" s="17">
        <v>7</v>
      </c>
      <c r="B8" s="2" t="s">
        <v>128</v>
      </c>
      <c r="C8" s="3" t="s">
        <v>129</v>
      </c>
      <c r="D8" s="2" t="s">
        <v>130</v>
      </c>
      <c r="E8" s="3" t="s">
        <v>131</v>
      </c>
    </row>
    <row r="9" spans="1:5">
      <c r="A9" s="17">
        <v>8</v>
      </c>
      <c r="B9" s="2" t="s">
        <v>132</v>
      </c>
      <c r="C9" s="4" t="s">
        <v>133</v>
      </c>
      <c r="D9" s="2" t="s">
        <v>134</v>
      </c>
      <c r="E9" s="3" t="s">
        <v>135</v>
      </c>
    </row>
    <row r="10" spans="1:5">
      <c r="A10" s="17">
        <v>9</v>
      </c>
      <c r="B10" s="2" t="s">
        <v>136</v>
      </c>
      <c r="C10" s="3" t="s">
        <v>137</v>
      </c>
      <c r="D10" s="18" t="s">
        <v>138</v>
      </c>
      <c r="E10" s="3" t="s">
        <v>139</v>
      </c>
    </row>
    <row r="11" spans="1:5">
      <c r="A11" s="17">
        <v>10</v>
      </c>
      <c r="B11" s="19" t="s">
        <v>140</v>
      </c>
      <c r="C11" s="3" t="s">
        <v>108</v>
      </c>
      <c r="D11" s="18" t="s">
        <v>141</v>
      </c>
      <c r="E11" s="3" t="s">
        <v>142</v>
      </c>
    </row>
    <row r="12" spans="1:5">
      <c r="A12" s="17">
        <v>11</v>
      </c>
      <c r="B12" s="18" t="s">
        <v>143</v>
      </c>
      <c r="C12" s="19" t="s">
        <v>144</v>
      </c>
      <c r="D12" s="18" t="s">
        <v>145</v>
      </c>
      <c r="E12" s="3" t="s">
        <v>146</v>
      </c>
    </row>
    <row r="13" spans="1:5">
      <c r="A13" s="17">
        <v>12</v>
      </c>
      <c r="B13" s="2" t="s">
        <v>147</v>
      </c>
      <c r="C13" s="3" t="s">
        <v>148</v>
      </c>
      <c r="D13" s="18" t="s">
        <v>145</v>
      </c>
      <c r="E13" s="3" t="s">
        <v>149</v>
      </c>
    </row>
    <row r="14" spans="1:5">
      <c r="A14" s="17">
        <v>13</v>
      </c>
      <c r="B14" s="2" t="s">
        <v>150</v>
      </c>
      <c r="C14" s="3" t="s">
        <v>151</v>
      </c>
      <c r="D14" s="18" t="s">
        <v>145</v>
      </c>
      <c r="E14" s="3" t="s">
        <v>152</v>
      </c>
    </row>
    <row r="15" spans="1:5">
      <c r="A15" s="17">
        <v>14</v>
      </c>
      <c r="B15" s="2" t="s">
        <v>153</v>
      </c>
      <c r="C15" s="3" t="s">
        <v>108</v>
      </c>
      <c r="D15" s="18" t="s">
        <v>154</v>
      </c>
      <c r="E15" s="3" t="s">
        <v>155</v>
      </c>
    </row>
    <row r="16" spans="1:5">
      <c r="A16" s="17">
        <v>15</v>
      </c>
      <c r="B16" s="18" t="s">
        <v>156</v>
      </c>
      <c r="C16" s="19" t="s">
        <v>157</v>
      </c>
      <c r="D16" s="18" t="s">
        <v>158</v>
      </c>
      <c r="E16" s="3" t="s">
        <v>159</v>
      </c>
    </row>
    <row r="17" spans="1:5">
      <c r="A17" s="17">
        <v>16</v>
      </c>
      <c r="B17" s="18" t="s">
        <v>160</v>
      </c>
      <c r="C17" s="19" t="s">
        <v>161</v>
      </c>
      <c r="D17" s="18" t="s">
        <v>162</v>
      </c>
      <c r="E17" s="3" t="s">
        <v>163</v>
      </c>
    </row>
    <row r="18" spans="1:5">
      <c r="A18" s="17">
        <v>17</v>
      </c>
      <c r="B18" s="18" t="s">
        <v>164</v>
      </c>
      <c r="C18" s="19" t="s">
        <v>165</v>
      </c>
      <c r="D18" s="18" t="s">
        <v>166</v>
      </c>
      <c r="E18" s="3" t="s">
        <v>167</v>
      </c>
    </row>
    <row r="19" spans="1:5">
      <c r="A19" s="17">
        <v>18</v>
      </c>
      <c r="B19" s="20" t="s">
        <v>6</v>
      </c>
      <c r="C19" s="21" t="s">
        <v>168</v>
      </c>
      <c r="D19" s="18" t="s">
        <v>145</v>
      </c>
      <c r="E19" s="4" t="s">
        <v>169</v>
      </c>
    </row>
    <row r="20" spans="1:5">
      <c r="A20" s="17">
        <v>19</v>
      </c>
      <c r="B20" s="20" t="s">
        <v>170</v>
      </c>
      <c r="C20" s="21" t="s">
        <v>171</v>
      </c>
      <c r="D20" s="18" t="s">
        <v>145</v>
      </c>
      <c r="E20" s="4" t="s">
        <v>172</v>
      </c>
    </row>
    <row r="21" spans="1:5">
      <c r="A21" s="17">
        <v>20</v>
      </c>
      <c r="B21" s="20" t="s">
        <v>173</v>
      </c>
      <c r="C21" s="21" t="s">
        <v>174</v>
      </c>
      <c r="D21" s="18" t="s">
        <v>145</v>
      </c>
      <c r="E21" s="4" t="s">
        <v>175</v>
      </c>
    </row>
    <row r="22" spans="1:5" ht="15" customHeight="1">
      <c r="A22" s="17">
        <v>21</v>
      </c>
      <c r="B22" s="22" t="s">
        <v>176</v>
      </c>
      <c r="C22" s="3" t="s">
        <v>177</v>
      </c>
      <c r="D22" s="18" t="s">
        <v>145</v>
      </c>
      <c r="E22" s="3" t="s">
        <v>178</v>
      </c>
    </row>
    <row r="23" spans="1:5">
      <c r="A23" s="17">
        <v>22</v>
      </c>
      <c r="B23" s="22" t="s">
        <v>179</v>
      </c>
      <c r="C23" s="3" t="s">
        <v>180</v>
      </c>
      <c r="D23" s="18" t="s">
        <v>145</v>
      </c>
      <c r="E23" s="3" t="s">
        <v>181</v>
      </c>
    </row>
    <row r="24" spans="1:5">
      <c r="A24" s="17">
        <v>23</v>
      </c>
      <c r="B24" s="22" t="s">
        <v>43</v>
      </c>
      <c r="C24" s="4" t="s">
        <v>182</v>
      </c>
      <c r="D24" s="18" t="s">
        <v>183</v>
      </c>
      <c r="E24" s="4" t="s">
        <v>184</v>
      </c>
    </row>
    <row r="25" spans="1:5">
      <c r="A25" s="5">
        <v>24</v>
      </c>
      <c r="B25" s="22" t="s">
        <v>185</v>
      </c>
      <c r="C25" s="4" t="s">
        <v>186</v>
      </c>
      <c r="D25" s="18" t="s">
        <v>145</v>
      </c>
      <c r="E25" s="4" t="s">
        <v>187</v>
      </c>
    </row>
    <row r="26" spans="1:5">
      <c r="A26" s="5">
        <v>25</v>
      </c>
      <c r="B26" s="22" t="s">
        <v>188</v>
      </c>
      <c r="C26" s="21" t="s">
        <v>189</v>
      </c>
      <c r="D26" s="18" t="s">
        <v>190</v>
      </c>
      <c r="E26" s="3" t="s">
        <v>191</v>
      </c>
    </row>
    <row r="27" spans="1:5">
      <c r="A27" s="5">
        <v>26</v>
      </c>
      <c r="B27" s="2" t="s">
        <v>202</v>
      </c>
      <c r="C27" s="4" t="s">
        <v>203</v>
      </c>
      <c r="D27" s="18" t="s">
        <v>204</v>
      </c>
      <c r="E27" s="4" t="s">
        <v>201</v>
      </c>
    </row>
    <row r="28" spans="1:5">
      <c r="D28" s="18"/>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683B0-CE52-4193-9D7B-FE6A7855F66E}">
  <sheetPr>
    <tabColor theme="8" tint="0.59999389629810485"/>
  </sheetPr>
  <dimension ref="A1:B30"/>
  <sheetViews>
    <sheetView showGridLines="0" tabSelected="1" workbookViewId="0">
      <selection activeCell="B9" sqref="B9"/>
    </sheetView>
  </sheetViews>
  <sheetFormatPr baseColWidth="10" defaultRowHeight="15.75"/>
  <cols>
    <col min="1" max="1" width="26.875" bestFit="1" customWidth="1"/>
    <col min="2" max="2" width="40.875" customWidth="1"/>
  </cols>
  <sheetData>
    <row r="1" spans="1:2" ht="21">
      <c r="A1" s="118" t="s">
        <v>551</v>
      </c>
      <c r="B1" s="118"/>
    </row>
    <row r="2" spans="1:2" ht="18.75">
      <c r="A2" s="118" t="s">
        <v>546</v>
      </c>
      <c r="B2" s="118"/>
    </row>
    <row r="3" spans="1:2" ht="18.75">
      <c r="A3" s="118" t="s">
        <v>550</v>
      </c>
      <c r="B3" s="118"/>
    </row>
    <row r="4" spans="1:2" ht="18">
      <c r="A4" s="110" t="s">
        <v>538</v>
      </c>
      <c r="B4" s="110" t="s">
        <v>552</v>
      </c>
    </row>
    <row r="5" spans="1:2">
      <c r="A5" s="110"/>
      <c r="B5" s="111" t="s">
        <v>537</v>
      </c>
    </row>
    <row r="6" spans="1:2">
      <c r="A6" s="110"/>
      <c r="B6" s="111" t="s">
        <v>534</v>
      </c>
    </row>
    <row r="7" spans="1:2">
      <c r="A7" s="110"/>
      <c r="B7" s="111" t="s">
        <v>535</v>
      </c>
    </row>
    <row r="8" spans="1:2">
      <c r="A8" s="110"/>
      <c r="B8" s="111" t="s">
        <v>536</v>
      </c>
    </row>
    <row r="9" spans="1:2">
      <c r="A9" s="110"/>
      <c r="B9" s="111" t="s">
        <v>545</v>
      </c>
    </row>
    <row r="10" spans="1:2" ht="8.1" customHeight="1">
      <c r="A10" s="110"/>
      <c r="B10" s="111"/>
    </row>
    <row r="11" spans="1:2">
      <c r="A11" s="110" t="s">
        <v>539</v>
      </c>
      <c r="B11" s="111" t="s">
        <v>540</v>
      </c>
    </row>
    <row r="12" spans="1:2">
      <c r="A12" s="110"/>
      <c r="B12" s="111" t="s">
        <v>458</v>
      </c>
    </row>
    <row r="13" spans="1:2">
      <c r="A13" s="110"/>
      <c r="B13" s="111" t="s">
        <v>459</v>
      </c>
    </row>
    <row r="14" spans="1:2">
      <c r="A14" s="110"/>
      <c r="B14" s="111" t="s">
        <v>456</v>
      </c>
    </row>
    <row r="15" spans="1:2">
      <c r="A15" s="110"/>
      <c r="B15" s="111" t="s">
        <v>453</v>
      </c>
    </row>
    <row r="16" spans="1:2">
      <c r="A16" s="110"/>
      <c r="B16" s="111" t="s">
        <v>450</v>
      </c>
    </row>
    <row r="17" spans="1:2">
      <c r="A17" s="110"/>
      <c r="B17" s="111" t="s">
        <v>460</v>
      </c>
    </row>
    <row r="18" spans="1:2">
      <c r="A18" s="110"/>
      <c r="B18" s="111" t="s">
        <v>452</v>
      </c>
    </row>
    <row r="19" spans="1:2">
      <c r="A19" s="110"/>
      <c r="B19" s="111" t="s">
        <v>461</v>
      </c>
    </row>
    <row r="20" spans="1:2">
      <c r="A20" s="110"/>
      <c r="B20" s="111" t="s">
        <v>455</v>
      </c>
    </row>
    <row r="21" spans="1:2">
      <c r="A21" s="110"/>
      <c r="B21" s="111" t="s">
        <v>451</v>
      </c>
    </row>
    <row r="22" spans="1:2">
      <c r="A22" s="110"/>
      <c r="B22" s="111" t="s">
        <v>454</v>
      </c>
    </row>
    <row r="23" spans="1:2">
      <c r="A23" s="110"/>
      <c r="B23" s="111" t="s">
        <v>457</v>
      </c>
    </row>
    <row r="24" spans="1:2">
      <c r="A24" s="110"/>
      <c r="B24" s="111" t="s">
        <v>462</v>
      </c>
    </row>
    <row r="25" spans="1:2" ht="8.1" customHeight="1">
      <c r="A25" s="110"/>
      <c r="B25" s="111"/>
    </row>
    <row r="26" spans="1:2">
      <c r="A26" s="110" t="s">
        <v>541</v>
      </c>
      <c r="B26" s="111" t="s">
        <v>543</v>
      </c>
    </row>
    <row r="27" spans="1:2">
      <c r="A27" s="110"/>
      <c r="B27" s="111"/>
    </row>
    <row r="28" spans="1:2">
      <c r="A28" s="112" t="s">
        <v>542</v>
      </c>
      <c r="B28" s="113">
        <v>2021</v>
      </c>
    </row>
    <row r="29" spans="1:2" ht="8.1" customHeight="1">
      <c r="A29" s="110"/>
      <c r="B29" s="111"/>
    </row>
    <row r="30" spans="1:2" s="109" customFormat="1" ht="47.25">
      <c r="A30" s="115" t="s">
        <v>533</v>
      </c>
      <c r="B30" s="114" t="s">
        <v>544</v>
      </c>
    </row>
  </sheetData>
  <mergeCells count="3">
    <mergeCell ref="A1:B1"/>
    <mergeCell ref="A2:B2"/>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F16"/>
  <sheetViews>
    <sheetView zoomScale="125" zoomScaleNormal="174" zoomScalePageLayoutView="174" workbookViewId="0">
      <selection activeCell="B5" sqref="B5"/>
    </sheetView>
  </sheetViews>
  <sheetFormatPr baseColWidth="10" defaultColWidth="10.875" defaultRowHeight="15.75"/>
  <cols>
    <col min="1" max="1" width="15.625" style="5" customWidth="1"/>
    <col min="2" max="2" width="34" style="1" customWidth="1"/>
    <col min="3" max="3" width="27" style="1" customWidth="1"/>
    <col min="4" max="4" width="25.125" style="1" customWidth="1"/>
    <col min="5" max="5" width="79.5" style="1" customWidth="1"/>
    <col min="6" max="6" width="10.875" style="4"/>
    <col min="7" max="16384" width="10.875" style="1"/>
  </cols>
  <sheetData>
    <row r="1" spans="1:6" s="12" customFormat="1">
      <c r="A1" s="23" t="s">
        <v>0</v>
      </c>
      <c r="B1" s="6" t="s">
        <v>1</v>
      </c>
      <c r="C1" s="6" t="s">
        <v>2</v>
      </c>
      <c r="D1" s="6" t="s">
        <v>3</v>
      </c>
      <c r="E1" s="7" t="s">
        <v>4</v>
      </c>
      <c r="F1" s="10" t="s">
        <v>5</v>
      </c>
    </row>
    <row r="2" spans="1:6" ht="157.5">
      <c r="A2" s="5">
        <v>1</v>
      </c>
      <c r="B2" s="1" t="s">
        <v>6</v>
      </c>
      <c r="C2" s="1" t="s">
        <v>7</v>
      </c>
      <c r="D2" s="1" t="s">
        <v>8</v>
      </c>
      <c r="E2" s="24" t="s">
        <v>9</v>
      </c>
      <c r="F2" s="4" t="s">
        <v>10</v>
      </c>
    </row>
    <row r="3" spans="1:6" ht="63">
      <c r="A3" s="5">
        <v>2</v>
      </c>
      <c r="B3" s="1" t="s">
        <v>11</v>
      </c>
      <c r="C3" s="1" t="s">
        <v>7</v>
      </c>
      <c r="D3" s="1" t="s">
        <v>8</v>
      </c>
      <c r="E3" s="24" t="s">
        <v>12</v>
      </c>
      <c r="F3" s="4" t="s">
        <v>13</v>
      </c>
    </row>
    <row r="4" spans="1:6" ht="31.5">
      <c r="A4" s="5">
        <v>3</v>
      </c>
      <c r="B4" s="1" t="s">
        <v>14</v>
      </c>
      <c r="C4" s="1" t="s">
        <v>15</v>
      </c>
      <c r="D4" s="1" t="s">
        <v>8</v>
      </c>
      <c r="E4" s="24" t="s">
        <v>16</v>
      </c>
      <c r="F4" s="4" t="s">
        <v>205</v>
      </c>
    </row>
    <row r="5" spans="1:6" ht="63">
      <c r="A5" s="5">
        <v>4</v>
      </c>
      <c r="B5" s="1" t="s">
        <v>18</v>
      </c>
      <c r="C5" s="1" t="s">
        <v>7</v>
      </c>
      <c r="D5" s="1" t="s">
        <v>8</v>
      </c>
      <c r="E5" s="24" t="s">
        <v>19</v>
      </c>
      <c r="F5" s="4" t="s">
        <v>20</v>
      </c>
    </row>
    <row r="6" spans="1:6" ht="31.5">
      <c r="A6" s="5">
        <v>5</v>
      </c>
      <c r="B6" s="1" t="s">
        <v>423</v>
      </c>
      <c r="C6" s="1" t="s">
        <v>44</v>
      </c>
      <c r="D6" s="1" t="s">
        <v>209</v>
      </c>
      <c r="E6" s="24" t="s">
        <v>228</v>
      </c>
      <c r="F6" s="4" t="s">
        <v>46</v>
      </c>
    </row>
    <row r="7" spans="1:6" ht="126">
      <c r="A7" s="5">
        <v>6</v>
      </c>
      <c r="B7" s="1" t="s">
        <v>196</v>
      </c>
      <c r="C7" s="1" t="s">
        <v>7</v>
      </c>
      <c r="D7" s="1" t="s">
        <v>440</v>
      </c>
      <c r="E7" s="24" t="s">
        <v>25</v>
      </c>
      <c r="F7" s="4" t="s">
        <v>199</v>
      </c>
    </row>
    <row r="8" spans="1:6" ht="110.25">
      <c r="A8" s="5">
        <v>7</v>
      </c>
      <c r="B8" s="1" t="s">
        <v>206</v>
      </c>
      <c r="C8" s="1" t="s">
        <v>17</v>
      </c>
      <c r="D8" s="1" t="s">
        <v>207</v>
      </c>
      <c r="E8" s="24" t="s">
        <v>208</v>
      </c>
      <c r="F8" s="4">
        <v>12</v>
      </c>
    </row>
    <row r="9" spans="1:6" ht="63">
      <c r="A9" s="5">
        <v>8</v>
      </c>
      <c r="B9" s="1" t="s">
        <v>21</v>
      </c>
      <c r="C9" s="1" t="s">
        <v>15</v>
      </c>
      <c r="D9" s="1" t="s">
        <v>22</v>
      </c>
      <c r="E9" s="24" t="s">
        <v>23</v>
      </c>
      <c r="F9" s="4" t="s">
        <v>24</v>
      </c>
    </row>
    <row r="10" spans="1:6" ht="94.5">
      <c r="A10" s="5">
        <v>9</v>
      </c>
      <c r="B10" s="1" t="s">
        <v>26</v>
      </c>
      <c r="C10" s="1" t="s">
        <v>7</v>
      </c>
      <c r="D10" s="1" t="s">
        <v>27</v>
      </c>
      <c r="E10" s="24" t="s">
        <v>28</v>
      </c>
      <c r="F10" s="4">
        <v>17</v>
      </c>
    </row>
    <row r="11" spans="1:6" ht="47.25">
      <c r="A11" s="5">
        <v>10</v>
      </c>
      <c r="B11" s="1" t="s">
        <v>29</v>
      </c>
      <c r="C11" s="1" t="s">
        <v>15</v>
      </c>
      <c r="D11" s="1" t="s">
        <v>30</v>
      </c>
      <c r="E11" s="24" t="s">
        <v>31</v>
      </c>
      <c r="F11" s="4" t="s">
        <v>32</v>
      </c>
    </row>
    <row r="12" spans="1:6" ht="31.5">
      <c r="A12" s="5">
        <v>11</v>
      </c>
      <c r="B12" s="1" t="s">
        <v>33</v>
      </c>
      <c r="C12" s="1" t="s">
        <v>17</v>
      </c>
      <c r="D12" s="1" t="s">
        <v>30</v>
      </c>
      <c r="E12" s="24" t="s">
        <v>34</v>
      </c>
      <c r="F12" s="4">
        <v>12</v>
      </c>
    </row>
    <row r="13" spans="1:6" ht="78.75">
      <c r="A13" s="5">
        <v>12</v>
      </c>
      <c r="B13" s="1" t="s">
        <v>35</v>
      </c>
      <c r="C13" s="1" t="s">
        <v>36</v>
      </c>
      <c r="D13" s="1" t="s">
        <v>210</v>
      </c>
      <c r="E13" s="24" t="s">
        <v>37</v>
      </c>
      <c r="F13" s="4">
        <v>12</v>
      </c>
    </row>
    <row r="14" spans="1:6" ht="47.25">
      <c r="A14" s="5">
        <v>13</v>
      </c>
      <c r="B14" s="1" t="s">
        <v>38</v>
      </c>
      <c r="C14" s="1" t="s">
        <v>36</v>
      </c>
      <c r="D14" s="1" t="s">
        <v>210</v>
      </c>
      <c r="E14" s="24" t="s">
        <v>39</v>
      </c>
      <c r="F14" s="4" t="s">
        <v>40</v>
      </c>
    </row>
    <row r="15" spans="1:6" ht="47.25">
      <c r="A15" s="5">
        <v>14</v>
      </c>
      <c r="B15" s="1" t="s">
        <v>41</v>
      </c>
      <c r="C15" s="1" t="s">
        <v>36</v>
      </c>
      <c r="D15" s="1" t="s">
        <v>210</v>
      </c>
      <c r="E15" s="24" t="s">
        <v>42</v>
      </c>
      <c r="F15" s="4">
        <v>12</v>
      </c>
    </row>
    <row r="16" spans="1:6" ht="47.25">
      <c r="A16" s="5">
        <v>15</v>
      </c>
      <c r="B16" s="1" t="s">
        <v>47</v>
      </c>
      <c r="C16" s="1" t="s">
        <v>48</v>
      </c>
      <c r="E16" s="24" t="s">
        <v>49</v>
      </c>
      <c r="F16" s="4">
        <v>25</v>
      </c>
    </row>
  </sheetData>
  <autoFilter ref="A1:F16" xr:uid="{00000000-0009-0000-0000-000000000000}">
    <filterColumn colId="3">
      <filters>
        <filter val="Electricity"/>
      </filters>
    </filterColumn>
  </autoFilter>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518"/>
  <sheetViews>
    <sheetView topLeftCell="Z1" zoomScaleNormal="115" zoomScalePageLayoutView="115" workbookViewId="0">
      <selection activeCell="AC38" sqref="AC38"/>
    </sheetView>
  </sheetViews>
  <sheetFormatPr baseColWidth="10" defaultColWidth="10.875" defaultRowHeight="15.75"/>
  <cols>
    <col min="1" max="1" width="21.125" style="4" customWidth="1"/>
    <col min="2" max="2" width="31.125" style="3" customWidth="1"/>
    <col min="3" max="3" width="24" style="29" customWidth="1"/>
    <col min="4" max="4" width="23.875" style="3" customWidth="1"/>
    <col min="5" max="5" width="16.875" style="3" customWidth="1"/>
    <col min="6" max="6" width="29.375" style="3" customWidth="1"/>
    <col min="7" max="7" width="23.375" style="78" customWidth="1"/>
    <col min="8" max="8" width="15.5" style="30" customWidth="1"/>
    <col min="9" max="16" width="12" style="3" customWidth="1"/>
    <col min="17" max="17" width="12" style="30" customWidth="1"/>
    <col min="18" max="18" width="24.375" style="78" customWidth="1"/>
    <col min="19" max="19" width="23" style="78" customWidth="1"/>
    <col min="20" max="20" width="18.875" style="78" customWidth="1"/>
    <col min="21" max="21" width="20" style="78" customWidth="1"/>
    <col min="22" max="22" width="13.125" style="3" customWidth="1"/>
    <col min="23" max="23" width="18.875" style="30" customWidth="1"/>
    <col min="24" max="24" width="39.875" style="3" customWidth="1"/>
    <col min="25" max="25" width="18.875" style="3" customWidth="1"/>
    <col min="26" max="26" width="18" style="3" customWidth="1"/>
    <col min="27" max="27" width="20" style="81" customWidth="1"/>
    <col min="28" max="28" width="21.125" style="30" customWidth="1"/>
    <col min="29" max="29" width="21.375" style="3" customWidth="1"/>
    <col min="30" max="30" width="36.375" style="3" customWidth="1"/>
    <col min="31" max="31" width="13.625" style="30" customWidth="1"/>
    <col min="32" max="32" width="20" style="30" customWidth="1"/>
    <col min="35" max="35" width="15.375" customWidth="1"/>
    <col min="100" max="16384" width="10.875" style="4"/>
  </cols>
  <sheetData>
    <row r="1" spans="1:99" s="9" customFormat="1">
      <c r="A1" s="119" t="s">
        <v>50</v>
      </c>
      <c r="B1" s="120" t="s">
        <v>51</v>
      </c>
      <c r="C1" s="123" t="s">
        <v>52</v>
      </c>
      <c r="D1" s="121"/>
      <c r="E1" s="121"/>
      <c r="F1" s="121"/>
      <c r="G1" s="121"/>
      <c r="H1" s="121"/>
      <c r="I1" s="121"/>
      <c r="J1" s="121"/>
      <c r="K1" s="121"/>
      <c r="L1" s="121"/>
      <c r="M1" s="121"/>
      <c r="N1" s="121"/>
      <c r="O1" s="121"/>
      <c r="P1" s="121"/>
      <c r="Q1" s="122"/>
      <c r="R1" s="130" t="s">
        <v>53</v>
      </c>
      <c r="S1" s="131"/>
      <c r="T1" s="131"/>
      <c r="U1" s="131"/>
      <c r="V1" s="131"/>
      <c r="W1" s="131"/>
      <c r="X1" s="131"/>
      <c r="Y1" s="131"/>
      <c r="Z1" s="131"/>
      <c r="AA1" s="131"/>
      <c r="AB1" s="131"/>
      <c r="AC1" s="131"/>
      <c r="AD1" s="131"/>
      <c r="AE1" s="132"/>
      <c r="AF1" s="127" t="s">
        <v>54</v>
      </c>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row>
    <row r="2" spans="1:99" s="9" customFormat="1">
      <c r="A2" s="119"/>
      <c r="B2" s="120"/>
      <c r="C2" s="123"/>
      <c r="D2" s="121"/>
      <c r="E2" s="121"/>
      <c r="F2" s="121"/>
      <c r="G2" s="121"/>
      <c r="H2" s="121"/>
      <c r="I2" s="121"/>
      <c r="J2" s="121"/>
      <c r="K2" s="121"/>
      <c r="L2" s="121"/>
      <c r="M2" s="121"/>
      <c r="N2" s="121"/>
      <c r="O2" s="121"/>
      <c r="P2" s="121"/>
      <c r="Q2" s="122"/>
      <c r="R2" s="123" t="s">
        <v>55</v>
      </c>
      <c r="S2" s="121"/>
      <c r="T2" s="121"/>
      <c r="U2" s="121"/>
      <c r="V2" s="121"/>
      <c r="W2" s="122"/>
      <c r="X2" s="123" t="s">
        <v>56</v>
      </c>
      <c r="Y2" s="121"/>
      <c r="Z2" s="121"/>
      <c r="AA2" s="122"/>
      <c r="AB2" s="64" t="s">
        <v>376</v>
      </c>
      <c r="AC2" s="121" t="s">
        <v>57</v>
      </c>
      <c r="AD2" s="121"/>
      <c r="AE2" s="122"/>
      <c r="AF2" s="127"/>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row>
    <row r="3" spans="1:99" s="9" customFormat="1">
      <c r="A3" s="119"/>
      <c r="B3" s="120"/>
      <c r="C3" s="124" t="s">
        <v>58</v>
      </c>
      <c r="D3" s="119" t="s">
        <v>430</v>
      </c>
      <c r="E3" s="119" t="s">
        <v>3</v>
      </c>
      <c r="F3" s="119" t="s">
        <v>59</v>
      </c>
      <c r="G3" s="119" t="s">
        <v>344</v>
      </c>
      <c r="H3" s="120" t="s">
        <v>305</v>
      </c>
      <c r="I3" s="119" t="s">
        <v>60</v>
      </c>
      <c r="J3" s="119"/>
      <c r="K3" s="119"/>
      <c r="L3" s="119"/>
      <c r="M3" s="119"/>
      <c r="N3" s="119"/>
      <c r="O3" s="119"/>
      <c r="P3" s="119"/>
      <c r="Q3" s="120"/>
      <c r="R3" s="123" t="s">
        <v>234</v>
      </c>
      <c r="S3" s="121"/>
      <c r="T3" s="121"/>
      <c r="U3" s="121"/>
      <c r="V3" s="122"/>
      <c r="W3" s="128" t="s">
        <v>424</v>
      </c>
      <c r="X3" s="123" t="s">
        <v>61</v>
      </c>
      <c r="Y3" s="121"/>
      <c r="Z3" s="121"/>
      <c r="AA3" s="122"/>
      <c r="AB3" s="65" t="s">
        <v>377</v>
      </c>
      <c r="AC3" s="123" t="s">
        <v>61</v>
      </c>
      <c r="AD3" s="121"/>
      <c r="AE3" s="122"/>
      <c r="AF3" s="127"/>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row>
    <row r="4" spans="1:99" s="26" customFormat="1" ht="126">
      <c r="A4" s="126"/>
      <c r="B4" s="133"/>
      <c r="C4" s="125"/>
      <c r="D4" s="126"/>
      <c r="E4" s="126"/>
      <c r="F4" s="126"/>
      <c r="G4" s="126"/>
      <c r="H4" s="133"/>
      <c r="I4" s="10" t="s">
        <v>63</v>
      </c>
      <c r="J4" s="10" t="s">
        <v>64</v>
      </c>
      <c r="K4" s="10" t="s">
        <v>65</v>
      </c>
      <c r="L4" s="10" t="s">
        <v>66</v>
      </c>
      <c r="M4" s="10" t="s">
        <v>67</v>
      </c>
      <c r="N4" s="10" t="s">
        <v>68</v>
      </c>
      <c r="O4" s="10" t="s">
        <v>69</v>
      </c>
      <c r="P4" s="10" t="s">
        <v>70</v>
      </c>
      <c r="Q4" s="11" t="s">
        <v>387</v>
      </c>
      <c r="R4" s="83" t="s">
        <v>71</v>
      </c>
      <c r="S4" s="82" t="s">
        <v>72</v>
      </c>
      <c r="T4" s="82" t="s">
        <v>378</v>
      </c>
      <c r="U4" s="82" t="s">
        <v>346</v>
      </c>
      <c r="V4" s="11" t="s">
        <v>347</v>
      </c>
      <c r="W4" s="129"/>
      <c r="X4" s="10" t="s">
        <v>73</v>
      </c>
      <c r="Y4" s="10" t="s">
        <v>306</v>
      </c>
      <c r="Z4" s="10" t="s">
        <v>418</v>
      </c>
      <c r="AA4" s="66" t="s">
        <v>307</v>
      </c>
      <c r="AB4" s="11" t="s">
        <v>422</v>
      </c>
      <c r="AC4" s="10" t="s">
        <v>74</v>
      </c>
      <c r="AD4" s="10" t="s">
        <v>73</v>
      </c>
      <c r="AE4" s="11" t="s">
        <v>283</v>
      </c>
      <c r="AF4" s="25" t="s">
        <v>62</v>
      </c>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row>
    <row r="5" spans="1:99" s="27" customFormat="1" ht="110.25">
      <c r="A5" s="31">
        <v>1</v>
      </c>
      <c r="B5" s="31" t="s">
        <v>193</v>
      </c>
      <c r="C5" s="32" t="s">
        <v>290</v>
      </c>
      <c r="D5" s="33" t="s">
        <v>362</v>
      </c>
      <c r="E5" s="31" t="s">
        <v>8</v>
      </c>
      <c r="F5" s="31" t="s">
        <v>76</v>
      </c>
      <c r="G5" s="33" t="s">
        <v>77</v>
      </c>
      <c r="H5" s="68" t="s">
        <v>288</v>
      </c>
      <c r="I5" s="31">
        <v>1</v>
      </c>
      <c r="J5" s="31">
        <v>1</v>
      </c>
      <c r="K5" s="31">
        <v>1</v>
      </c>
      <c r="L5" s="31" t="s">
        <v>388</v>
      </c>
      <c r="M5" s="31" t="s">
        <v>388</v>
      </c>
      <c r="N5" s="31" t="s">
        <v>388</v>
      </c>
      <c r="O5" s="31">
        <v>1</v>
      </c>
      <c r="P5" s="31">
        <v>0</v>
      </c>
      <c r="Q5" s="34">
        <v>1</v>
      </c>
      <c r="R5" s="33" t="s">
        <v>348</v>
      </c>
      <c r="S5" s="33" t="s">
        <v>349</v>
      </c>
      <c r="T5" s="37" t="s">
        <v>350</v>
      </c>
      <c r="U5" s="33" t="s">
        <v>390</v>
      </c>
      <c r="V5" s="31" t="s">
        <v>351</v>
      </c>
      <c r="W5" s="34" t="s">
        <v>425</v>
      </c>
      <c r="X5" s="33" t="s">
        <v>243</v>
      </c>
      <c r="Y5" s="33" t="s">
        <v>267</v>
      </c>
      <c r="Z5" s="33" t="s">
        <v>345</v>
      </c>
      <c r="AA5" s="79" t="s">
        <v>420</v>
      </c>
      <c r="AB5" s="34">
        <v>0.13800000000000001</v>
      </c>
      <c r="AC5" s="31" t="s">
        <v>195</v>
      </c>
      <c r="AD5" s="33" t="s">
        <v>194</v>
      </c>
      <c r="AE5" s="34" t="s">
        <v>363</v>
      </c>
      <c r="AF5" s="34" t="s">
        <v>10</v>
      </c>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row>
    <row r="6" spans="1:99" s="35" customFormat="1" ht="110.25">
      <c r="A6" s="35">
        <v>1</v>
      </c>
      <c r="B6" s="35" t="s">
        <v>6</v>
      </c>
      <c r="C6" s="36" t="s">
        <v>291</v>
      </c>
      <c r="D6" s="37" t="s">
        <v>79</v>
      </c>
      <c r="E6" s="35" t="s">
        <v>8</v>
      </c>
      <c r="F6" s="35" t="s">
        <v>76</v>
      </c>
      <c r="G6" s="37" t="s">
        <v>77</v>
      </c>
      <c r="H6" s="69" t="s">
        <v>292</v>
      </c>
      <c r="I6" s="31">
        <v>1</v>
      </c>
      <c r="J6" s="31">
        <v>1</v>
      </c>
      <c r="K6" s="31">
        <v>1</v>
      </c>
      <c r="L6" s="31" t="s">
        <v>388</v>
      </c>
      <c r="M6" s="31" t="s">
        <v>388</v>
      </c>
      <c r="N6" s="31" t="s">
        <v>388</v>
      </c>
      <c r="O6" s="31">
        <v>1</v>
      </c>
      <c r="P6" s="31">
        <v>0</v>
      </c>
      <c r="Q6" s="34">
        <v>1</v>
      </c>
      <c r="R6" s="33" t="s">
        <v>348</v>
      </c>
      <c r="S6" s="33" t="s">
        <v>349</v>
      </c>
      <c r="T6" s="37" t="s">
        <v>350</v>
      </c>
      <c r="U6" s="33" t="s">
        <v>390</v>
      </c>
      <c r="V6" s="31" t="s">
        <v>351</v>
      </c>
      <c r="W6" s="34" t="s">
        <v>282</v>
      </c>
      <c r="X6" s="37" t="s">
        <v>243</v>
      </c>
      <c r="Y6" s="37" t="s">
        <v>268</v>
      </c>
      <c r="Z6" s="37" t="s">
        <v>280</v>
      </c>
      <c r="AA6" s="79" t="s">
        <v>419</v>
      </c>
      <c r="AB6" s="38">
        <v>0.16800000000000001</v>
      </c>
      <c r="AC6" s="35" t="s">
        <v>195</v>
      </c>
      <c r="AD6" s="37" t="s">
        <v>194</v>
      </c>
      <c r="AE6" s="34" t="s">
        <v>364</v>
      </c>
      <c r="AF6" s="38" t="s">
        <v>10</v>
      </c>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row>
    <row r="7" spans="1:99" s="31" customFormat="1" ht="110.25">
      <c r="A7" s="31">
        <v>1</v>
      </c>
      <c r="B7" s="31" t="s">
        <v>6</v>
      </c>
      <c r="C7" s="32" t="s">
        <v>293</v>
      </c>
      <c r="D7" s="33" t="s">
        <v>81</v>
      </c>
      <c r="E7" s="31" t="s">
        <v>8</v>
      </c>
      <c r="F7" s="31" t="s">
        <v>76</v>
      </c>
      <c r="G7" s="33" t="s">
        <v>77</v>
      </c>
      <c r="H7" s="68" t="s">
        <v>288</v>
      </c>
      <c r="I7" s="31">
        <v>1</v>
      </c>
      <c r="J7" s="31">
        <v>1</v>
      </c>
      <c r="K7" s="31">
        <v>1</v>
      </c>
      <c r="L7" s="31" t="s">
        <v>388</v>
      </c>
      <c r="M7" s="31" t="s">
        <v>388</v>
      </c>
      <c r="N7" s="31" t="s">
        <v>388</v>
      </c>
      <c r="O7" s="31">
        <v>1</v>
      </c>
      <c r="P7" s="31">
        <v>0</v>
      </c>
      <c r="Q7" s="34">
        <v>1</v>
      </c>
      <c r="R7" s="33" t="s">
        <v>348</v>
      </c>
      <c r="S7" s="33" t="s">
        <v>349</v>
      </c>
      <c r="T7" s="37" t="s">
        <v>350</v>
      </c>
      <c r="U7" s="33" t="s">
        <v>390</v>
      </c>
      <c r="V7" s="31" t="s">
        <v>351</v>
      </c>
      <c r="W7" s="34" t="s">
        <v>282</v>
      </c>
      <c r="X7" s="33" t="s">
        <v>243</v>
      </c>
      <c r="Y7" s="33" t="s">
        <v>269</v>
      </c>
      <c r="Z7" s="33" t="s">
        <v>280</v>
      </c>
      <c r="AA7" s="79" t="s">
        <v>419</v>
      </c>
      <c r="AB7" s="34">
        <v>0.15</v>
      </c>
      <c r="AC7" s="31" t="s">
        <v>195</v>
      </c>
      <c r="AD7" s="33" t="s">
        <v>194</v>
      </c>
      <c r="AE7" s="34" t="s">
        <v>365</v>
      </c>
      <c r="AF7" s="34" t="s">
        <v>10</v>
      </c>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row>
    <row r="8" spans="1:99" s="31" customFormat="1" ht="110.25">
      <c r="A8" s="31">
        <v>1</v>
      </c>
      <c r="B8" s="31" t="s">
        <v>6</v>
      </c>
      <c r="C8" s="32" t="s">
        <v>304</v>
      </c>
      <c r="D8" s="33" t="s">
        <v>83</v>
      </c>
      <c r="E8" s="31" t="s">
        <v>8</v>
      </c>
      <c r="F8" s="31" t="s">
        <v>76</v>
      </c>
      <c r="G8" s="33" t="s">
        <v>77</v>
      </c>
      <c r="H8" s="68" t="s">
        <v>289</v>
      </c>
      <c r="I8" s="31">
        <v>1</v>
      </c>
      <c r="J8" s="31">
        <v>1</v>
      </c>
      <c r="K8" s="31">
        <v>1</v>
      </c>
      <c r="L8" s="31" t="s">
        <v>388</v>
      </c>
      <c r="M8" s="31" t="s">
        <v>388</v>
      </c>
      <c r="N8" s="31" t="s">
        <v>388</v>
      </c>
      <c r="O8" s="31">
        <v>1</v>
      </c>
      <c r="P8" s="31">
        <v>0</v>
      </c>
      <c r="Q8" s="34">
        <v>1</v>
      </c>
      <c r="R8" s="33" t="s">
        <v>348</v>
      </c>
      <c r="S8" s="33" t="s">
        <v>349</v>
      </c>
      <c r="T8" s="37" t="s">
        <v>350</v>
      </c>
      <c r="U8" s="33" t="s">
        <v>390</v>
      </c>
      <c r="V8" s="31" t="s">
        <v>351</v>
      </c>
      <c r="W8" s="34" t="s">
        <v>282</v>
      </c>
      <c r="X8" s="33" t="s">
        <v>243</v>
      </c>
      <c r="Y8" s="33" t="s">
        <v>270</v>
      </c>
      <c r="Z8" s="33" t="s">
        <v>308</v>
      </c>
      <c r="AA8" s="79" t="s">
        <v>419</v>
      </c>
      <c r="AB8" s="34">
        <v>0.127</v>
      </c>
      <c r="AC8" s="31" t="s">
        <v>195</v>
      </c>
      <c r="AD8" s="33" t="s">
        <v>194</v>
      </c>
      <c r="AE8" s="34" t="s">
        <v>366</v>
      </c>
      <c r="AF8" s="34" t="s">
        <v>10</v>
      </c>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row>
    <row r="9" spans="1:99" s="31" customFormat="1" ht="110.25">
      <c r="A9" s="31">
        <v>1</v>
      </c>
      <c r="B9" s="31" t="s">
        <v>6</v>
      </c>
      <c r="C9" s="32" t="s">
        <v>294</v>
      </c>
      <c r="D9" s="33" t="s">
        <v>85</v>
      </c>
      <c r="E9" s="31" t="s">
        <v>8</v>
      </c>
      <c r="F9" s="31" t="s">
        <v>76</v>
      </c>
      <c r="G9" s="33" t="s">
        <v>77</v>
      </c>
      <c r="H9" s="34" t="s">
        <v>386</v>
      </c>
      <c r="I9" s="31">
        <v>1</v>
      </c>
      <c r="J9" s="31">
        <v>1</v>
      </c>
      <c r="K9" s="31">
        <v>1</v>
      </c>
      <c r="L9" s="31" t="s">
        <v>388</v>
      </c>
      <c r="M9" s="31" t="s">
        <v>388</v>
      </c>
      <c r="N9" s="31" t="s">
        <v>388</v>
      </c>
      <c r="O9" s="31">
        <v>1</v>
      </c>
      <c r="P9" s="31">
        <v>0</v>
      </c>
      <c r="Q9" s="34">
        <v>1</v>
      </c>
      <c r="R9" s="33" t="s">
        <v>348</v>
      </c>
      <c r="S9" s="33" t="s">
        <v>349</v>
      </c>
      <c r="T9" s="37" t="s">
        <v>350</v>
      </c>
      <c r="U9" s="33" t="s">
        <v>390</v>
      </c>
      <c r="V9" s="31" t="s">
        <v>351</v>
      </c>
      <c r="W9" s="34" t="s">
        <v>282</v>
      </c>
      <c r="X9" s="33" t="s">
        <v>243</v>
      </c>
      <c r="Y9" s="33" t="s">
        <v>271</v>
      </c>
      <c r="Z9" s="33" t="s">
        <v>280</v>
      </c>
      <c r="AA9" s="79" t="s">
        <v>419</v>
      </c>
      <c r="AB9" s="34">
        <v>7.2999999999999995E-2</v>
      </c>
      <c r="AC9" s="31" t="s">
        <v>195</v>
      </c>
      <c r="AD9" s="33" t="s">
        <v>194</v>
      </c>
      <c r="AE9" s="34" t="s">
        <v>367</v>
      </c>
      <c r="AF9" s="34" t="s">
        <v>10</v>
      </c>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row>
    <row r="10" spans="1:99" s="31" customFormat="1" ht="110.25">
      <c r="A10" s="31">
        <v>1</v>
      </c>
      <c r="B10" s="31" t="s">
        <v>6</v>
      </c>
      <c r="C10" s="32" t="s">
        <v>86</v>
      </c>
      <c r="D10" s="33" t="s">
        <v>87</v>
      </c>
      <c r="E10" s="31" t="s">
        <v>8</v>
      </c>
      <c r="F10" s="31" t="s">
        <v>76</v>
      </c>
      <c r="G10" s="33" t="s">
        <v>77</v>
      </c>
      <c r="H10" s="68" t="s">
        <v>288</v>
      </c>
      <c r="I10" s="31">
        <v>1</v>
      </c>
      <c r="J10" s="31">
        <v>1</v>
      </c>
      <c r="K10" s="31">
        <v>1</v>
      </c>
      <c r="L10" s="31" t="s">
        <v>388</v>
      </c>
      <c r="M10" s="31" t="s">
        <v>388</v>
      </c>
      <c r="N10" s="31" t="s">
        <v>388</v>
      </c>
      <c r="O10" s="31">
        <v>1</v>
      </c>
      <c r="P10" s="31">
        <v>0</v>
      </c>
      <c r="Q10" s="34">
        <v>1</v>
      </c>
      <c r="R10" s="33" t="s">
        <v>348</v>
      </c>
      <c r="S10" s="33" t="s">
        <v>349</v>
      </c>
      <c r="T10" s="37" t="s">
        <v>350</v>
      </c>
      <c r="U10" s="33" t="s">
        <v>390</v>
      </c>
      <c r="V10" s="31" t="s">
        <v>351</v>
      </c>
      <c r="W10" s="34" t="s">
        <v>282</v>
      </c>
      <c r="X10" s="33" t="s">
        <v>243</v>
      </c>
      <c r="Y10" s="33" t="s">
        <v>272</v>
      </c>
      <c r="Z10" s="33" t="s">
        <v>280</v>
      </c>
      <c r="AA10" s="79" t="s">
        <v>419</v>
      </c>
      <c r="AB10" s="34">
        <v>0.125</v>
      </c>
      <c r="AC10" s="31" t="s">
        <v>195</v>
      </c>
      <c r="AD10" s="33" t="s">
        <v>194</v>
      </c>
      <c r="AE10" s="34" t="s">
        <v>368</v>
      </c>
      <c r="AF10" s="34" t="s">
        <v>10</v>
      </c>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row>
    <row r="11" spans="1:99" s="31" customFormat="1" ht="110.25">
      <c r="A11" s="31">
        <v>1</v>
      </c>
      <c r="B11" s="31" t="s">
        <v>6</v>
      </c>
      <c r="C11" s="32" t="s">
        <v>295</v>
      </c>
      <c r="D11" s="33" t="s">
        <v>89</v>
      </c>
      <c r="E11" s="31" t="s">
        <v>8</v>
      </c>
      <c r="F11" s="31" t="s">
        <v>76</v>
      </c>
      <c r="G11" s="33" t="s">
        <v>77</v>
      </c>
      <c r="H11" s="68" t="s">
        <v>288</v>
      </c>
      <c r="I11" s="31">
        <v>1</v>
      </c>
      <c r="J11" s="31">
        <v>1</v>
      </c>
      <c r="K11" s="31">
        <v>1</v>
      </c>
      <c r="L11" s="31" t="s">
        <v>388</v>
      </c>
      <c r="M11" s="31" t="s">
        <v>388</v>
      </c>
      <c r="N11" s="31" t="s">
        <v>388</v>
      </c>
      <c r="O11" s="31">
        <v>1</v>
      </c>
      <c r="P11" s="31">
        <v>0</v>
      </c>
      <c r="Q11" s="34">
        <v>1</v>
      </c>
      <c r="R11" s="33" t="s">
        <v>348</v>
      </c>
      <c r="S11" s="33" t="s">
        <v>349</v>
      </c>
      <c r="T11" s="37" t="s">
        <v>350</v>
      </c>
      <c r="U11" s="33" t="s">
        <v>390</v>
      </c>
      <c r="V11" s="31" t="s">
        <v>351</v>
      </c>
      <c r="W11" s="34" t="s">
        <v>282</v>
      </c>
      <c r="X11" s="33" t="s">
        <v>243</v>
      </c>
      <c r="Y11" s="33" t="s">
        <v>273</v>
      </c>
      <c r="Z11" s="33" t="s">
        <v>280</v>
      </c>
      <c r="AA11" s="79" t="s">
        <v>419</v>
      </c>
      <c r="AB11" s="34">
        <v>9.6000000000000002E-2</v>
      </c>
      <c r="AC11" s="31" t="s">
        <v>195</v>
      </c>
      <c r="AD11" s="33" t="s">
        <v>194</v>
      </c>
      <c r="AE11" s="34" t="s">
        <v>369</v>
      </c>
      <c r="AF11" s="34" t="s">
        <v>10</v>
      </c>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row>
    <row r="12" spans="1:99" s="31" customFormat="1" ht="110.25">
      <c r="A12" s="31">
        <v>1</v>
      </c>
      <c r="B12" s="31" t="s">
        <v>6</v>
      </c>
      <c r="C12" s="32" t="s">
        <v>296</v>
      </c>
      <c r="D12" s="33" t="s">
        <v>91</v>
      </c>
      <c r="E12" s="31" t="s">
        <v>8</v>
      </c>
      <c r="F12" s="31" t="s">
        <v>76</v>
      </c>
      <c r="G12" s="33" t="s">
        <v>77</v>
      </c>
      <c r="H12" s="68" t="s">
        <v>289</v>
      </c>
      <c r="I12" s="31">
        <v>1</v>
      </c>
      <c r="J12" s="31">
        <v>1</v>
      </c>
      <c r="K12" s="31">
        <v>1</v>
      </c>
      <c r="L12" s="31" t="s">
        <v>388</v>
      </c>
      <c r="M12" s="31" t="s">
        <v>388</v>
      </c>
      <c r="N12" s="31" t="s">
        <v>388</v>
      </c>
      <c r="O12" s="31">
        <v>1</v>
      </c>
      <c r="P12" s="31">
        <v>0</v>
      </c>
      <c r="Q12" s="34">
        <v>1</v>
      </c>
      <c r="R12" s="33" t="s">
        <v>348</v>
      </c>
      <c r="S12" s="33" t="s">
        <v>349</v>
      </c>
      <c r="T12" s="37" t="s">
        <v>350</v>
      </c>
      <c r="U12" s="33" t="s">
        <v>390</v>
      </c>
      <c r="V12" s="31" t="s">
        <v>351</v>
      </c>
      <c r="W12" s="34" t="s">
        <v>282</v>
      </c>
      <c r="X12" s="33" t="s">
        <v>243</v>
      </c>
      <c r="Y12" s="33" t="s">
        <v>274</v>
      </c>
      <c r="Z12" s="33" t="s">
        <v>280</v>
      </c>
      <c r="AA12" s="79" t="s">
        <v>419</v>
      </c>
      <c r="AB12" s="34">
        <v>0.182</v>
      </c>
      <c r="AC12" s="31" t="s">
        <v>195</v>
      </c>
      <c r="AD12" s="33" t="s">
        <v>194</v>
      </c>
      <c r="AE12" s="34" t="s">
        <v>370</v>
      </c>
      <c r="AF12" s="34" t="s">
        <v>10</v>
      </c>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row>
    <row r="13" spans="1:99" s="31" customFormat="1" ht="110.25">
      <c r="A13" s="31">
        <v>1</v>
      </c>
      <c r="B13" s="31" t="s">
        <v>6</v>
      </c>
      <c r="C13" s="32" t="s">
        <v>297</v>
      </c>
      <c r="D13" s="33" t="s">
        <v>93</v>
      </c>
      <c r="E13" s="31" t="s">
        <v>8</v>
      </c>
      <c r="F13" s="31" t="s">
        <v>76</v>
      </c>
      <c r="G13" s="33" t="s">
        <v>77</v>
      </c>
      <c r="H13" s="68" t="s">
        <v>288</v>
      </c>
      <c r="I13" s="31">
        <v>1</v>
      </c>
      <c r="J13" s="31">
        <v>1</v>
      </c>
      <c r="K13" s="31">
        <v>1</v>
      </c>
      <c r="L13" s="31" t="s">
        <v>388</v>
      </c>
      <c r="M13" s="31" t="s">
        <v>388</v>
      </c>
      <c r="N13" s="31" t="s">
        <v>388</v>
      </c>
      <c r="O13" s="31">
        <v>1</v>
      </c>
      <c r="P13" s="31">
        <v>0</v>
      </c>
      <c r="Q13" s="34">
        <v>1</v>
      </c>
      <c r="R13" s="33" t="s">
        <v>348</v>
      </c>
      <c r="S13" s="33" t="s">
        <v>349</v>
      </c>
      <c r="T13" s="37" t="s">
        <v>350</v>
      </c>
      <c r="U13" s="33" t="s">
        <v>390</v>
      </c>
      <c r="V13" s="31" t="s">
        <v>351</v>
      </c>
      <c r="W13" s="34" t="s">
        <v>282</v>
      </c>
      <c r="X13" s="33" t="s">
        <v>243</v>
      </c>
      <c r="Y13" s="33" t="s">
        <v>275</v>
      </c>
      <c r="Z13" s="33" t="s">
        <v>280</v>
      </c>
      <c r="AA13" s="79" t="s">
        <v>419</v>
      </c>
      <c r="AB13" s="34">
        <v>0.16700000000000001</v>
      </c>
      <c r="AC13" s="31" t="s">
        <v>195</v>
      </c>
      <c r="AD13" s="33" t="s">
        <v>194</v>
      </c>
      <c r="AE13" s="34" t="s">
        <v>371</v>
      </c>
      <c r="AF13" s="34" t="s">
        <v>10</v>
      </c>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row>
    <row r="14" spans="1:99" s="31" customFormat="1" ht="110.25">
      <c r="A14" s="31">
        <v>1</v>
      </c>
      <c r="B14" s="31" t="s">
        <v>6</v>
      </c>
      <c r="C14" s="32" t="s">
        <v>298</v>
      </c>
      <c r="D14" s="33" t="s">
        <v>95</v>
      </c>
      <c r="E14" s="31" t="s">
        <v>8</v>
      </c>
      <c r="F14" s="31" t="s">
        <v>76</v>
      </c>
      <c r="G14" s="33" t="s">
        <v>77</v>
      </c>
      <c r="H14" s="68" t="s">
        <v>299</v>
      </c>
      <c r="I14" s="31">
        <v>1</v>
      </c>
      <c r="J14" s="31">
        <v>1</v>
      </c>
      <c r="K14" s="31">
        <v>1</v>
      </c>
      <c r="L14" s="31" t="s">
        <v>388</v>
      </c>
      <c r="M14" s="31" t="s">
        <v>388</v>
      </c>
      <c r="N14" s="31" t="s">
        <v>388</v>
      </c>
      <c r="O14" s="31">
        <v>1</v>
      </c>
      <c r="P14" s="31">
        <v>0</v>
      </c>
      <c r="Q14" s="34">
        <v>1</v>
      </c>
      <c r="R14" s="33" t="s">
        <v>348</v>
      </c>
      <c r="S14" s="33" t="s">
        <v>349</v>
      </c>
      <c r="T14" s="37" t="s">
        <v>350</v>
      </c>
      <c r="U14" s="33" t="s">
        <v>390</v>
      </c>
      <c r="V14" s="31" t="s">
        <v>351</v>
      </c>
      <c r="W14" s="34" t="s">
        <v>282</v>
      </c>
      <c r="X14" s="33" t="s">
        <v>243</v>
      </c>
      <c r="Y14" s="33" t="s">
        <v>276</v>
      </c>
      <c r="Z14" s="33" t="s">
        <v>280</v>
      </c>
      <c r="AA14" s="79" t="s">
        <v>419</v>
      </c>
      <c r="AB14" s="34">
        <v>0.124</v>
      </c>
      <c r="AC14" s="31" t="s">
        <v>195</v>
      </c>
      <c r="AD14" s="33" t="s">
        <v>194</v>
      </c>
      <c r="AE14" s="34" t="s">
        <v>374</v>
      </c>
      <c r="AF14" s="34" t="s">
        <v>10</v>
      </c>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row>
    <row r="15" spans="1:99" s="31" customFormat="1" ht="110.25">
      <c r="A15" s="31">
        <v>1</v>
      </c>
      <c r="B15" s="31" t="s">
        <v>6</v>
      </c>
      <c r="C15" s="32" t="s">
        <v>300</v>
      </c>
      <c r="D15" s="33" t="s">
        <v>97</v>
      </c>
      <c r="E15" s="31" t="s">
        <v>8</v>
      </c>
      <c r="F15" s="31" t="s">
        <v>76</v>
      </c>
      <c r="G15" s="33" t="s">
        <v>77</v>
      </c>
      <c r="H15" s="68" t="s">
        <v>301</v>
      </c>
      <c r="I15" s="31">
        <v>1</v>
      </c>
      <c r="J15" s="31">
        <v>1</v>
      </c>
      <c r="K15" s="31">
        <v>1</v>
      </c>
      <c r="L15" s="31" t="s">
        <v>388</v>
      </c>
      <c r="M15" s="31" t="s">
        <v>388</v>
      </c>
      <c r="N15" s="31" t="s">
        <v>388</v>
      </c>
      <c r="O15" s="31">
        <v>1</v>
      </c>
      <c r="P15" s="31">
        <v>0</v>
      </c>
      <c r="Q15" s="34">
        <v>1</v>
      </c>
      <c r="R15" s="33" t="s">
        <v>348</v>
      </c>
      <c r="S15" s="33" t="s">
        <v>349</v>
      </c>
      <c r="T15" s="37" t="s">
        <v>350</v>
      </c>
      <c r="U15" s="33" t="s">
        <v>390</v>
      </c>
      <c r="V15" s="31" t="s">
        <v>351</v>
      </c>
      <c r="W15" s="34" t="s">
        <v>282</v>
      </c>
      <c r="X15" s="33" t="s">
        <v>243</v>
      </c>
      <c r="Y15" s="33" t="s">
        <v>277</v>
      </c>
      <c r="Z15" s="33" t="s">
        <v>280</v>
      </c>
      <c r="AA15" s="79" t="s">
        <v>419</v>
      </c>
      <c r="AB15" s="34">
        <v>0.38700000000000001</v>
      </c>
      <c r="AC15" s="31" t="s">
        <v>195</v>
      </c>
      <c r="AD15" s="33" t="s">
        <v>194</v>
      </c>
      <c r="AE15" s="34" t="s">
        <v>372</v>
      </c>
      <c r="AF15" s="34" t="s">
        <v>10</v>
      </c>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row>
    <row r="16" spans="1:99" s="31" customFormat="1" ht="110.25">
      <c r="A16" s="31">
        <v>1</v>
      </c>
      <c r="B16" s="31" t="s">
        <v>6</v>
      </c>
      <c r="C16" s="32" t="s">
        <v>302</v>
      </c>
      <c r="D16" s="33" t="s">
        <v>99</v>
      </c>
      <c r="E16" s="31" t="s">
        <v>8</v>
      </c>
      <c r="F16" s="31" t="s">
        <v>76</v>
      </c>
      <c r="G16" s="33" t="s">
        <v>77</v>
      </c>
      <c r="H16" s="68" t="s">
        <v>289</v>
      </c>
      <c r="I16" s="31">
        <v>1</v>
      </c>
      <c r="J16" s="31">
        <v>1</v>
      </c>
      <c r="K16" s="31">
        <v>1</v>
      </c>
      <c r="L16" s="31" t="s">
        <v>388</v>
      </c>
      <c r="M16" s="31" t="s">
        <v>388</v>
      </c>
      <c r="N16" s="31" t="s">
        <v>388</v>
      </c>
      <c r="O16" s="31">
        <v>1</v>
      </c>
      <c r="P16" s="31">
        <v>0</v>
      </c>
      <c r="Q16" s="34">
        <v>1</v>
      </c>
      <c r="R16" s="33" t="s">
        <v>348</v>
      </c>
      <c r="S16" s="33" t="s">
        <v>349</v>
      </c>
      <c r="T16" s="37" t="s">
        <v>350</v>
      </c>
      <c r="U16" s="33" t="s">
        <v>390</v>
      </c>
      <c r="V16" s="31" t="s">
        <v>351</v>
      </c>
      <c r="W16" s="34" t="s">
        <v>282</v>
      </c>
      <c r="X16" s="33" t="s">
        <v>243</v>
      </c>
      <c r="Y16" s="33" t="s">
        <v>278</v>
      </c>
      <c r="Z16" s="33" t="s">
        <v>280</v>
      </c>
      <c r="AA16" s="79" t="s">
        <v>419</v>
      </c>
      <c r="AB16" s="34">
        <v>0.375</v>
      </c>
      <c r="AC16" s="31" t="s">
        <v>195</v>
      </c>
      <c r="AD16" s="33" t="s">
        <v>194</v>
      </c>
      <c r="AE16" s="34" t="s">
        <v>373</v>
      </c>
      <c r="AF16" s="34" t="s">
        <v>10</v>
      </c>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row>
    <row r="17" spans="1:99" s="31" customFormat="1" ht="110.25">
      <c r="A17" s="31">
        <v>1</v>
      </c>
      <c r="B17" s="31" t="s">
        <v>6</v>
      </c>
      <c r="C17" s="32" t="s">
        <v>303</v>
      </c>
      <c r="D17" s="33" t="s">
        <v>101</v>
      </c>
      <c r="E17" s="31" t="s">
        <v>8</v>
      </c>
      <c r="F17" s="31" t="s">
        <v>76</v>
      </c>
      <c r="G17" s="33" t="s">
        <v>77</v>
      </c>
      <c r="H17" s="68" t="s">
        <v>288</v>
      </c>
      <c r="I17" s="31">
        <v>1</v>
      </c>
      <c r="J17" s="31">
        <v>1</v>
      </c>
      <c r="K17" s="31">
        <v>1</v>
      </c>
      <c r="L17" s="31" t="s">
        <v>388</v>
      </c>
      <c r="M17" s="31" t="s">
        <v>388</v>
      </c>
      <c r="N17" s="31" t="s">
        <v>388</v>
      </c>
      <c r="O17" s="31">
        <v>1</v>
      </c>
      <c r="P17" s="31">
        <v>0</v>
      </c>
      <c r="Q17" s="34">
        <v>1</v>
      </c>
      <c r="R17" s="33" t="s">
        <v>348</v>
      </c>
      <c r="S17" s="33" t="s">
        <v>349</v>
      </c>
      <c r="T17" s="37" t="s">
        <v>350</v>
      </c>
      <c r="U17" s="33" t="s">
        <v>390</v>
      </c>
      <c r="V17" s="31" t="s">
        <v>351</v>
      </c>
      <c r="W17" s="34" t="s">
        <v>282</v>
      </c>
      <c r="X17" s="33" t="s">
        <v>243</v>
      </c>
      <c r="Y17" s="33"/>
      <c r="Z17" s="33" t="s">
        <v>280</v>
      </c>
      <c r="AA17" s="79" t="s">
        <v>419</v>
      </c>
      <c r="AB17" s="34">
        <v>0.14499999999999999</v>
      </c>
      <c r="AC17" s="31" t="s">
        <v>195</v>
      </c>
      <c r="AD17" s="33" t="s">
        <v>194</v>
      </c>
      <c r="AE17" s="34"/>
      <c r="AF17" s="34" t="s">
        <v>10</v>
      </c>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row>
    <row r="18" spans="1:99" s="39" customFormat="1" ht="110.25">
      <c r="A18" s="39">
        <v>2</v>
      </c>
      <c r="B18" s="39" t="s">
        <v>379</v>
      </c>
      <c r="C18" s="40" t="s">
        <v>75</v>
      </c>
      <c r="D18" s="41" t="s">
        <v>380</v>
      </c>
      <c r="E18" s="39" t="s">
        <v>8</v>
      </c>
      <c r="F18" s="39" t="s">
        <v>241</v>
      </c>
      <c r="G18" s="41" t="s">
        <v>240</v>
      </c>
      <c r="H18" s="70" t="s">
        <v>288</v>
      </c>
      <c r="I18" s="39">
        <v>1</v>
      </c>
      <c r="J18" s="39">
        <v>1</v>
      </c>
      <c r="K18" s="39">
        <v>1</v>
      </c>
      <c r="L18" s="39">
        <v>1</v>
      </c>
      <c r="M18" s="39">
        <v>1</v>
      </c>
      <c r="N18" s="39">
        <v>1</v>
      </c>
      <c r="O18" s="39">
        <v>1</v>
      </c>
      <c r="P18" s="39">
        <v>1</v>
      </c>
      <c r="Q18" s="42">
        <v>1</v>
      </c>
      <c r="R18" s="41" t="s">
        <v>352</v>
      </c>
      <c r="S18" s="41" t="s">
        <v>353</v>
      </c>
      <c r="T18" s="41" t="s">
        <v>354</v>
      </c>
      <c r="U18" s="41" t="s">
        <v>351</v>
      </c>
      <c r="V18" s="41"/>
      <c r="W18" s="43" t="s">
        <v>355</v>
      </c>
      <c r="X18" s="41" t="s">
        <v>249</v>
      </c>
      <c r="Y18" s="41" t="s">
        <v>251</v>
      </c>
      <c r="Z18" s="41" t="s">
        <v>250</v>
      </c>
      <c r="AA18" s="43" t="s">
        <v>420</v>
      </c>
      <c r="AB18" s="42">
        <v>0.13800000000000001</v>
      </c>
      <c r="AC18" s="41" t="s">
        <v>318</v>
      </c>
      <c r="AD18" s="41" t="s">
        <v>229</v>
      </c>
      <c r="AE18" s="42" t="s">
        <v>331</v>
      </c>
      <c r="AF18" s="42" t="s">
        <v>13</v>
      </c>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row>
    <row r="19" spans="1:99" s="39" customFormat="1" ht="110.25">
      <c r="A19" s="39">
        <v>2</v>
      </c>
      <c r="B19" s="39" t="s">
        <v>245</v>
      </c>
      <c r="C19" s="40" t="s">
        <v>78</v>
      </c>
      <c r="D19" s="41" t="s">
        <v>380</v>
      </c>
      <c r="E19" s="39" t="s">
        <v>8</v>
      </c>
      <c r="F19" s="39" t="s">
        <v>241</v>
      </c>
      <c r="G19" s="41" t="s">
        <v>240</v>
      </c>
      <c r="H19" s="71" t="s">
        <v>292</v>
      </c>
      <c r="I19" s="39">
        <v>1</v>
      </c>
      <c r="J19" s="39">
        <v>1</v>
      </c>
      <c r="K19" s="39">
        <v>1</v>
      </c>
      <c r="L19" s="39">
        <v>1</v>
      </c>
      <c r="M19" s="39">
        <v>1</v>
      </c>
      <c r="N19" s="39">
        <v>1</v>
      </c>
      <c r="O19" s="39">
        <v>1</v>
      </c>
      <c r="P19" s="39">
        <v>1</v>
      </c>
      <c r="Q19" s="42">
        <v>1</v>
      </c>
      <c r="R19" s="41" t="s">
        <v>352</v>
      </c>
      <c r="S19" s="41" t="s">
        <v>353</v>
      </c>
      <c r="T19" s="41" t="s">
        <v>354</v>
      </c>
      <c r="U19" s="41" t="s">
        <v>351</v>
      </c>
      <c r="V19" s="41"/>
      <c r="W19" s="43" t="s">
        <v>355</v>
      </c>
      <c r="X19" s="41" t="s">
        <v>249</v>
      </c>
      <c r="Y19" s="41" t="s">
        <v>252</v>
      </c>
      <c r="Z19" s="41" t="s">
        <v>250</v>
      </c>
      <c r="AA19" s="43" t="s">
        <v>420</v>
      </c>
      <c r="AB19" s="42">
        <v>0.16800000000000001</v>
      </c>
      <c r="AC19" s="41" t="s">
        <v>318</v>
      </c>
      <c r="AD19" s="41" t="s">
        <v>229</v>
      </c>
      <c r="AE19" s="42" t="s">
        <v>336</v>
      </c>
      <c r="AF19" s="42" t="s">
        <v>13</v>
      </c>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row>
    <row r="20" spans="1:99" s="39" customFormat="1" ht="110.25">
      <c r="A20" s="39">
        <v>2</v>
      </c>
      <c r="B20" s="39" t="s">
        <v>11</v>
      </c>
      <c r="C20" s="40" t="s">
        <v>80</v>
      </c>
      <c r="D20" s="41" t="s">
        <v>380</v>
      </c>
      <c r="E20" s="39" t="s">
        <v>8</v>
      </c>
      <c r="F20" s="39" t="s">
        <v>241</v>
      </c>
      <c r="G20" s="41" t="s">
        <v>240</v>
      </c>
      <c r="H20" s="70" t="s">
        <v>288</v>
      </c>
      <c r="I20" s="39">
        <v>1</v>
      </c>
      <c r="J20" s="39">
        <v>1</v>
      </c>
      <c r="K20" s="39">
        <v>1</v>
      </c>
      <c r="L20" s="39">
        <v>1</v>
      </c>
      <c r="M20" s="39">
        <v>1</v>
      </c>
      <c r="N20" s="39">
        <v>1</v>
      </c>
      <c r="O20" s="39">
        <v>1</v>
      </c>
      <c r="P20" s="39">
        <v>1</v>
      </c>
      <c r="Q20" s="42">
        <v>1</v>
      </c>
      <c r="R20" s="41" t="s">
        <v>352</v>
      </c>
      <c r="S20" s="41" t="s">
        <v>353</v>
      </c>
      <c r="T20" s="41" t="s">
        <v>354</v>
      </c>
      <c r="U20" s="41" t="s">
        <v>351</v>
      </c>
      <c r="V20" s="41"/>
      <c r="W20" s="43" t="s">
        <v>355</v>
      </c>
      <c r="X20" s="41" t="s">
        <v>249</v>
      </c>
      <c r="Y20" s="41" t="s">
        <v>253</v>
      </c>
      <c r="Z20" s="41" t="s">
        <v>250</v>
      </c>
      <c r="AA20" s="43" t="s">
        <v>420</v>
      </c>
      <c r="AB20" s="42">
        <v>0.15</v>
      </c>
      <c r="AC20" s="41" t="s">
        <v>318</v>
      </c>
      <c r="AD20" s="41" t="s">
        <v>229</v>
      </c>
      <c r="AE20" s="42" t="s">
        <v>337</v>
      </c>
      <c r="AF20" s="42" t="s">
        <v>13</v>
      </c>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row>
    <row r="21" spans="1:99" s="39" customFormat="1" ht="110.25">
      <c r="A21" s="39">
        <v>2</v>
      </c>
      <c r="B21" s="39" t="s">
        <v>11</v>
      </c>
      <c r="C21" s="40" t="s">
        <v>82</v>
      </c>
      <c r="D21" s="41" t="s">
        <v>380</v>
      </c>
      <c r="E21" s="39" t="s">
        <v>8</v>
      </c>
      <c r="F21" s="39" t="s">
        <v>241</v>
      </c>
      <c r="G21" s="41" t="s">
        <v>240</v>
      </c>
      <c r="H21" s="70" t="s">
        <v>289</v>
      </c>
      <c r="I21" s="39">
        <v>1</v>
      </c>
      <c r="J21" s="39">
        <v>1</v>
      </c>
      <c r="K21" s="39">
        <v>1</v>
      </c>
      <c r="L21" s="39">
        <v>1</v>
      </c>
      <c r="M21" s="39">
        <v>1</v>
      </c>
      <c r="N21" s="39">
        <v>1</v>
      </c>
      <c r="O21" s="39">
        <v>1</v>
      </c>
      <c r="P21" s="39">
        <v>1</v>
      </c>
      <c r="Q21" s="42">
        <v>1</v>
      </c>
      <c r="R21" s="41" t="s">
        <v>352</v>
      </c>
      <c r="S21" s="41" t="s">
        <v>353</v>
      </c>
      <c r="T21" s="41" t="s">
        <v>354</v>
      </c>
      <c r="U21" s="41" t="s">
        <v>351</v>
      </c>
      <c r="V21" s="41"/>
      <c r="W21" s="43" t="s">
        <v>355</v>
      </c>
      <c r="X21" s="41" t="s">
        <v>249</v>
      </c>
      <c r="Y21" s="41" t="s">
        <v>254</v>
      </c>
      <c r="Z21" s="41" t="s">
        <v>250</v>
      </c>
      <c r="AA21" s="43" t="s">
        <v>420</v>
      </c>
      <c r="AB21" s="42">
        <v>0.127</v>
      </c>
      <c r="AC21" s="41" t="s">
        <v>318</v>
      </c>
      <c r="AD21" s="41" t="s">
        <v>229</v>
      </c>
      <c r="AE21" s="42" t="s">
        <v>338</v>
      </c>
      <c r="AF21" s="42" t="s">
        <v>13</v>
      </c>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row>
    <row r="22" spans="1:99" s="39" customFormat="1" ht="110.25">
      <c r="A22" s="39">
        <v>2</v>
      </c>
      <c r="B22" s="39" t="s">
        <v>11</v>
      </c>
      <c r="C22" s="40" t="s">
        <v>84</v>
      </c>
      <c r="D22" s="41" t="s">
        <v>380</v>
      </c>
      <c r="E22" s="39" t="s">
        <v>8</v>
      </c>
      <c r="F22" s="39" t="s">
        <v>241</v>
      </c>
      <c r="G22" s="41" t="s">
        <v>240</v>
      </c>
      <c r="H22" s="70" t="s">
        <v>385</v>
      </c>
      <c r="I22" s="39">
        <v>1</v>
      </c>
      <c r="J22" s="39">
        <v>1</v>
      </c>
      <c r="K22" s="39">
        <v>1</v>
      </c>
      <c r="L22" s="39">
        <v>1</v>
      </c>
      <c r="M22" s="39">
        <v>1</v>
      </c>
      <c r="N22" s="39">
        <v>1</v>
      </c>
      <c r="O22" s="39">
        <v>1</v>
      </c>
      <c r="P22" s="39">
        <v>1</v>
      </c>
      <c r="Q22" s="42">
        <v>1</v>
      </c>
      <c r="R22" s="41" t="s">
        <v>352</v>
      </c>
      <c r="S22" s="41" t="s">
        <v>353</v>
      </c>
      <c r="T22" s="41" t="s">
        <v>354</v>
      </c>
      <c r="U22" s="41" t="s">
        <v>351</v>
      </c>
      <c r="V22" s="41"/>
      <c r="W22" s="43" t="s">
        <v>355</v>
      </c>
      <c r="X22" s="41" t="s">
        <v>249</v>
      </c>
      <c r="Y22" s="41" t="s">
        <v>255</v>
      </c>
      <c r="Z22" s="41" t="s">
        <v>250</v>
      </c>
      <c r="AA22" s="43" t="s">
        <v>420</v>
      </c>
      <c r="AB22" s="42">
        <v>7.2999999999999995E-2</v>
      </c>
      <c r="AC22" s="41" t="s">
        <v>318</v>
      </c>
      <c r="AD22" s="41" t="s">
        <v>229</v>
      </c>
      <c r="AE22" s="42" t="s">
        <v>332</v>
      </c>
      <c r="AF22" s="42" t="s">
        <v>13</v>
      </c>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row>
    <row r="23" spans="1:99" s="39" customFormat="1" ht="110.25">
      <c r="A23" s="39">
        <v>2</v>
      </c>
      <c r="B23" s="39" t="s">
        <v>11</v>
      </c>
      <c r="C23" s="40" t="s">
        <v>86</v>
      </c>
      <c r="D23" s="41" t="s">
        <v>380</v>
      </c>
      <c r="E23" s="39" t="s">
        <v>8</v>
      </c>
      <c r="F23" s="39" t="s">
        <v>241</v>
      </c>
      <c r="G23" s="41" t="s">
        <v>240</v>
      </c>
      <c r="H23" s="70" t="s">
        <v>288</v>
      </c>
      <c r="I23" s="39">
        <v>1</v>
      </c>
      <c r="J23" s="39">
        <v>1</v>
      </c>
      <c r="K23" s="39">
        <v>1</v>
      </c>
      <c r="L23" s="39">
        <v>1</v>
      </c>
      <c r="M23" s="39">
        <v>1</v>
      </c>
      <c r="N23" s="39">
        <v>1</v>
      </c>
      <c r="O23" s="39">
        <v>1</v>
      </c>
      <c r="P23" s="39">
        <v>1</v>
      </c>
      <c r="Q23" s="42">
        <v>1</v>
      </c>
      <c r="R23" s="41" t="s">
        <v>352</v>
      </c>
      <c r="S23" s="41" t="s">
        <v>353</v>
      </c>
      <c r="T23" s="41" t="s">
        <v>354</v>
      </c>
      <c r="U23" s="41" t="s">
        <v>351</v>
      </c>
      <c r="V23" s="41"/>
      <c r="W23" s="43" t="s">
        <v>355</v>
      </c>
      <c r="X23" s="41" t="s">
        <v>249</v>
      </c>
      <c r="Y23" s="41" t="s">
        <v>256</v>
      </c>
      <c r="Z23" s="41" t="s">
        <v>250</v>
      </c>
      <c r="AA23" s="43" t="s">
        <v>420</v>
      </c>
      <c r="AB23" s="42">
        <v>0.125</v>
      </c>
      <c r="AC23" s="41" t="s">
        <v>318</v>
      </c>
      <c r="AD23" s="41" t="s">
        <v>229</v>
      </c>
      <c r="AE23" s="42" t="s">
        <v>339</v>
      </c>
      <c r="AF23" s="42" t="s">
        <v>13</v>
      </c>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row>
    <row r="24" spans="1:99" s="39" customFormat="1" ht="110.25">
      <c r="A24" s="39">
        <v>2</v>
      </c>
      <c r="B24" s="39" t="s">
        <v>11</v>
      </c>
      <c r="C24" s="40" t="s">
        <v>88</v>
      </c>
      <c r="D24" s="41" t="s">
        <v>380</v>
      </c>
      <c r="E24" s="39" t="s">
        <v>8</v>
      </c>
      <c r="F24" s="39" t="s">
        <v>241</v>
      </c>
      <c r="G24" s="41" t="s">
        <v>240</v>
      </c>
      <c r="H24" s="70" t="s">
        <v>288</v>
      </c>
      <c r="I24" s="39">
        <v>1</v>
      </c>
      <c r="J24" s="39">
        <v>1</v>
      </c>
      <c r="K24" s="39">
        <v>1</v>
      </c>
      <c r="L24" s="39">
        <v>1</v>
      </c>
      <c r="M24" s="39">
        <v>1</v>
      </c>
      <c r="N24" s="39">
        <v>1</v>
      </c>
      <c r="O24" s="39">
        <v>1</v>
      </c>
      <c r="P24" s="39">
        <v>1</v>
      </c>
      <c r="Q24" s="42">
        <v>1</v>
      </c>
      <c r="R24" s="41" t="s">
        <v>352</v>
      </c>
      <c r="S24" s="41" t="s">
        <v>353</v>
      </c>
      <c r="T24" s="41" t="s">
        <v>354</v>
      </c>
      <c r="U24" s="41" t="s">
        <v>351</v>
      </c>
      <c r="V24" s="41"/>
      <c r="W24" s="43" t="s">
        <v>355</v>
      </c>
      <c r="X24" s="41" t="s">
        <v>249</v>
      </c>
      <c r="Y24" s="41" t="s">
        <v>257</v>
      </c>
      <c r="Z24" s="41" t="s">
        <v>250</v>
      </c>
      <c r="AA24" s="43" t="s">
        <v>420</v>
      </c>
      <c r="AB24" s="42">
        <v>9.6000000000000002E-2</v>
      </c>
      <c r="AC24" s="41" t="s">
        <v>318</v>
      </c>
      <c r="AD24" s="41" t="s">
        <v>229</v>
      </c>
      <c r="AE24" s="42" t="s">
        <v>340</v>
      </c>
      <c r="AF24" s="42" t="s">
        <v>13</v>
      </c>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row>
    <row r="25" spans="1:99" s="39" customFormat="1" ht="110.25">
      <c r="A25" s="39">
        <v>2</v>
      </c>
      <c r="B25" s="39" t="s">
        <v>11</v>
      </c>
      <c r="C25" s="40" t="s">
        <v>90</v>
      </c>
      <c r="D25" s="41" t="s">
        <v>380</v>
      </c>
      <c r="E25" s="39" t="s">
        <v>8</v>
      </c>
      <c r="F25" s="39" t="s">
        <v>241</v>
      </c>
      <c r="G25" s="41" t="s">
        <v>240</v>
      </c>
      <c r="H25" s="70" t="s">
        <v>289</v>
      </c>
      <c r="I25" s="39">
        <v>1</v>
      </c>
      <c r="J25" s="39">
        <v>1</v>
      </c>
      <c r="K25" s="39">
        <v>1</v>
      </c>
      <c r="L25" s="39">
        <v>1</v>
      </c>
      <c r="M25" s="39">
        <v>1</v>
      </c>
      <c r="N25" s="39">
        <v>1</v>
      </c>
      <c r="O25" s="39">
        <v>1</v>
      </c>
      <c r="P25" s="39">
        <v>1</v>
      </c>
      <c r="Q25" s="42">
        <v>1</v>
      </c>
      <c r="R25" s="41" t="s">
        <v>352</v>
      </c>
      <c r="S25" s="41" t="s">
        <v>353</v>
      </c>
      <c r="T25" s="41" t="s">
        <v>354</v>
      </c>
      <c r="U25" s="41" t="s">
        <v>351</v>
      </c>
      <c r="V25" s="41"/>
      <c r="W25" s="43" t="s">
        <v>355</v>
      </c>
      <c r="X25" s="41" t="s">
        <v>249</v>
      </c>
      <c r="Y25" s="41" t="s">
        <v>258</v>
      </c>
      <c r="Z25" s="41" t="s">
        <v>250</v>
      </c>
      <c r="AA25" s="43" t="s">
        <v>420</v>
      </c>
      <c r="AB25" s="42">
        <v>0.182</v>
      </c>
      <c r="AC25" s="41" t="s">
        <v>318</v>
      </c>
      <c r="AD25" s="41" t="s">
        <v>229</v>
      </c>
      <c r="AE25" s="42" t="s">
        <v>341</v>
      </c>
      <c r="AF25" s="42" t="s">
        <v>13</v>
      </c>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row>
    <row r="26" spans="1:99" s="39" customFormat="1" ht="110.25">
      <c r="A26" s="39">
        <v>2</v>
      </c>
      <c r="B26" s="39" t="s">
        <v>11</v>
      </c>
      <c r="C26" s="40" t="s">
        <v>92</v>
      </c>
      <c r="D26" s="41" t="s">
        <v>380</v>
      </c>
      <c r="E26" s="39" t="s">
        <v>8</v>
      </c>
      <c r="F26" s="39" t="s">
        <v>241</v>
      </c>
      <c r="G26" s="41" t="s">
        <v>240</v>
      </c>
      <c r="H26" s="70" t="s">
        <v>288</v>
      </c>
      <c r="I26" s="39">
        <v>1</v>
      </c>
      <c r="J26" s="39">
        <v>1</v>
      </c>
      <c r="K26" s="39">
        <v>1</v>
      </c>
      <c r="L26" s="39">
        <v>1</v>
      </c>
      <c r="M26" s="39">
        <v>1</v>
      </c>
      <c r="N26" s="39">
        <v>1</v>
      </c>
      <c r="O26" s="39">
        <v>1</v>
      </c>
      <c r="P26" s="39">
        <v>1</v>
      </c>
      <c r="Q26" s="42">
        <v>1</v>
      </c>
      <c r="R26" s="41" t="s">
        <v>352</v>
      </c>
      <c r="S26" s="41" t="s">
        <v>353</v>
      </c>
      <c r="T26" s="41" t="s">
        <v>354</v>
      </c>
      <c r="U26" s="41" t="s">
        <v>351</v>
      </c>
      <c r="V26" s="41"/>
      <c r="W26" s="43" t="s">
        <v>355</v>
      </c>
      <c r="X26" s="41" t="s">
        <v>249</v>
      </c>
      <c r="Y26" s="41" t="s">
        <v>259</v>
      </c>
      <c r="Z26" s="41" t="s">
        <v>250</v>
      </c>
      <c r="AA26" s="43" t="s">
        <v>420</v>
      </c>
      <c r="AB26" s="42">
        <v>0.16700000000000001</v>
      </c>
      <c r="AC26" s="41" t="s">
        <v>318</v>
      </c>
      <c r="AD26" s="41" t="s">
        <v>229</v>
      </c>
      <c r="AE26" s="42" t="s">
        <v>342</v>
      </c>
      <c r="AF26" s="42" t="s">
        <v>13</v>
      </c>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row>
    <row r="27" spans="1:99" s="39" customFormat="1" ht="110.25">
      <c r="A27" s="39">
        <v>2</v>
      </c>
      <c r="B27" s="39" t="s">
        <v>11</v>
      </c>
      <c r="C27" s="40" t="s">
        <v>94</v>
      </c>
      <c r="D27" s="41" t="s">
        <v>380</v>
      </c>
      <c r="E27" s="39" t="s">
        <v>8</v>
      </c>
      <c r="F27" s="39" t="s">
        <v>241</v>
      </c>
      <c r="G27" s="41" t="s">
        <v>240</v>
      </c>
      <c r="H27" s="70" t="s">
        <v>299</v>
      </c>
      <c r="I27" s="39">
        <v>1</v>
      </c>
      <c r="J27" s="39">
        <v>1</v>
      </c>
      <c r="K27" s="39">
        <v>1</v>
      </c>
      <c r="L27" s="39">
        <v>1</v>
      </c>
      <c r="M27" s="39">
        <v>1</v>
      </c>
      <c r="N27" s="39">
        <v>1</v>
      </c>
      <c r="O27" s="39">
        <v>1</v>
      </c>
      <c r="P27" s="39">
        <v>1</v>
      </c>
      <c r="Q27" s="42">
        <v>1</v>
      </c>
      <c r="R27" s="41" t="s">
        <v>352</v>
      </c>
      <c r="S27" s="41" t="s">
        <v>353</v>
      </c>
      <c r="T27" s="41" t="s">
        <v>354</v>
      </c>
      <c r="U27" s="41" t="s">
        <v>351</v>
      </c>
      <c r="V27" s="41"/>
      <c r="W27" s="43" t="s">
        <v>355</v>
      </c>
      <c r="X27" s="41" t="s">
        <v>249</v>
      </c>
      <c r="Y27" s="41" t="s">
        <v>260</v>
      </c>
      <c r="Z27" s="41" t="s">
        <v>250</v>
      </c>
      <c r="AA27" s="43" t="s">
        <v>420</v>
      </c>
      <c r="AB27" s="42">
        <v>0.124</v>
      </c>
      <c r="AC27" s="41" t="s">
        <v>318</v>
      </c>
      <c r="AD27" s="41" t="s">
        <v>229</v>
      </c>
      <c r="AE27" s="42" t="s">
        <v>343</v>
      </c>
      <c r="AF27" s="42" t="s">
        <v>13</v>
      </c>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row>
    <row r="28" spans="1:99" s="39" customFormat="1" ht="110.25">
      <c r="A28" s="39">
        <v>2</v>
      </c>
      <c r="B28" s="39" t="s">
        <v>11</v>
      </c>
      <c r="C28" s="40" t="s">
        <v>96</v>
      </c>
      <c r="D28" s="41" t="s">
        <v>380</v>
      </c>
      <c r="E28" s="39" t="s">
        <v>8</v>
      </c>
      <c r="F28" s="39" t="s">
        <v>241</v>
      </c>
      <c r="G28" s="41" t="s">
        <v>240</v>
      </c>
      <c r="H28" s="70" t="s">
        <v>301</v>
      </c>
      <c r="I28" s="39">
        <v>1</v>
      </c>
      <c r="J28" s="39">
        <v>1</v>
      </c>
      <c r="K28" s="39">
        <v>1</v>
      </c>
      <c r="L28" s="39">
        <v>1</v>
      </c>
      <c r="M28" s="39">
        <v>1</v>
      </c>
      <c r="N28" s="39">
        <v>1</v>
      </c>
      <c r="O28" s="39">
        <v>1</v>
      </c>
      <c r="P28" s="39">
        <v>1</v>
      </c>
      <c r="Q28" s="42">
        <v>1</v>
      </c>
      <c r="R28" s="41" t="s">
        <v>352</v>
      </c>
      <c r="S28" s="41" t="s">
        <v>353</v>
      </c>
      <c r="T28" s="41" t="s">
        <v>354</v>
      </c>
      <c r="U28" s="41" t="s">
        <v>351</v>
      </c>
      <c r="V28" s="41"/>
      <c r="W28" s="43" t="s">
        <v>355</v>
      </c>
      <c r="X28" s="41" t="s">
        <v>249</v>
      </c>
      <c r="Y28" s="41" t="s">
        <v>261</v>
      </c>
      <c r="Z28" s="41" t="s">
        <v>250</v>
      </c>
      <c r="AA28" s="43" t="s">
        <v>420</v>
      </c>
      <c r="AB28" s="42">
        <v>0.38700000000000001</v>
      </c>
      <c r="AC28" s="41" t="s">
        <v>318</v>
      </c>
      <c r="AD28" s="41" t="s">
        <v>229</v>
      </c>
      <c r="AE28" s="42" t="s">
        <v>333</v>
      </c>
      <c r="AF28" s="42" t="s">
        <v>13</v>
      </c>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row>
    <row r="29" spans="1:99" s="39" customFormat="1" ht="110.25">
      <c r="A29" s="39">
        <v>2</v>
      </c>
      <c r="B29" s="39" t="s">
        <v>11</v>
      </c>
      <c r="C29" s="40" t="s">
        <v>98</v>
      </c>
      <c r="D29" s="41" t="s">
        <v>380</v>
      </c>
      <c r="E29" s="39" t="s">
        <v>8</v>
      </c>
      <c r="F29" s="39" t="s">
        <v>241</v>
      </c>
      <c r="G29" s="41" t="s">
        <v>240</v>
      </c>
      <c r="H29" s="70" t="s">
        <v>289</v>
      </c>
      <c r="I29" s="39">
        <v>1</v>
      </c>
      <c r="J29" s="39">
        <v>1</v>
      </c>
      <c r="K29" s="39">
        <v>1</v>
      </c>
      <c r="L29" s="39">
        <v>1</v>
      </c>
      <c r="M29" s="39">
        <v>1</v>
      </c>
      <c r="N29" s="39">
        <v>1</v>
      </c>
      <c r="O29" s="39">
        <v>1</v>
      </c>
      <c r="P29" s="39">
        <v>1</v>
      </c>
      <c r="Q29" s="42">
        <v>1</v>
      </c>
      <c r="R29" s="41" t="s">
        <v>352</v>
      </c>
      <c r="S29" s="41" t="s">
        <v>353</v>
      </c>
      <c r="T29" s="41" t="s">
        <v>354</v>
      </c>
      <c r="U29" s="41" t="s">
        <v>351</v>
      </c>
      <c r="V29" s="41"/>
      <c r="W29" s="43" t="s">
        <v>355</v>
      </c>
      <c r="X29" s="41" t="s">
        <v>249</v>
      </c>
      <c r="Y29" s="41" t="s">
        <v>262</v>
      </c>
      <c r="Z29" s="41" t="s">
        <v>250</v>
      </c>
      <c r="AA29" s="43" t="s">
        <v>420</v>
      </c>
      <c r="AB29" s="42">
        <v>0.375</v>
      </c>
      <c r="AC29" s="41" t="s">
        <v>318</v>
      </c>
      <c r="AD29" s="41" t="s">
        <v>229</v>
      </c>
      <c r="AE29" s="42" t="s">
        <v>340</v>
      </c>
      <c r="AF29" s="42" t="s">
        <v>13</v>
      </c>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row>
    <row r="30" spans="1:99" s="39" customFormat="1" ht="110.25">
      <c r="A30" s="39">
        <v>2</v>
      </c>
      <c r="B30" s="39" t="s">
        <v>11</v>
      </c>
      <c r="C30" s="40" t="s">
        <v>100</v>
      </c>
      <c r="D30" s="41" t="s">
        <v>380</v>
      </c>
      <c r="E30" s="39" t="s">
        <v>8</v>
      </c>
      <c r="F30" s="39" t="s">
        <v>241</v>
      </c>
      <c r="G30" s="41" t="s">
        <v>240</v>
      </c>
      <c r="H30" s="70" t="s">
        <v>288</v>
      </c>
      <c r="I30" s="39">
        <v>1</v>
      </c>
      <c r="J30" s="39">
        <v>1</v>
      </c>
      <c r="K30" s="39">
        <v>1</v>
      </c>
      <c r="L30" s="39">
        <v>1</v>
      </c>
      <c r="M30" s="39">
        <v>1</v>
      </c>
      <c r="N30" s="39">
        <v>1</v>
      </c>
      <c r="O30" s="39">
        <v>1</v>
      </c>
      <c r="P30" s="39">
        <v>1</v>
      </c>
      <c r="Q30" s="42">
        <v>1</v>
      </c>
      <c r="R30" s="41" t="s">
        <v>352</v>
      </c>
      <c r="S30" s="41" t="s">
        <v>353</v>
      </c>
      <c r="T30" s="41" t="s">
        <v>354</v>
      </c>
      <c r="U30" s="41" t="s">
        <v>351</v>
      </c>
      <c r="V30" s="41"/>
      <c r="W30" s="43" t="s">
        <v>355</v>
      </c>
      <c r="X30" s="41" t="s">
        <v>249</v>
      </c>
      <c r="Y30" s="41" t="s">
        <v>263</v>
      </c>
      <c r="Z30" s="41" t="s">
        <v>250</v>
      </c>
      <c r="AA30" s="43" t="s">
        <v>420</v>
      </c>
      <c r="AB30" s="42">
        <v>0.14499999999999999</v>
      </c>
      <c r="AC30" s="41" t="s">
        <v>318</v>
      </c>
      <c r="AD30" s="41" t="s">
        <v>229</v>
      </c>
      <c r="AE30" s="42" t="s">
        <v>337</v>
      </c>
      <c r="AF30" s="42" t="s">
        <v>13</v>
      </c>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row>
    <row r="31" spans="1:99" s="44" customFormat="1" ht="110.25">
      <c r="A31" s="44">
        <v>3</v>
      </c>
      <c r="B31" s="44" t="s">
        <v>14</v>
      </c>
      <c r="C31" s="45" t="s">
        <v>75</v>
      </c>
      <c r="D31" s="44" t="s">
        <v>381</v>
      </c>
      <c r="E31" s="44" t="s">
        <v>8</v>
      </c>
      <c r="F31" s="44" t="s">
        <v>242</v>
      </c>
      <c r="G31" s="47" t="s">
        <v>244</v>
      </c>
      <c r="H31" s="72" t="s">
        <v>288</v>
      </c>
      <c r="I31" s="44">
        <v>1</v>
      </c>
      <c r="J31" s="44">
        <v>1</v>
      </c>
      <c r="K31" s="44">
        <v>1</v>
      </c>
      <c r="L31" s="44" t="s">
        <v>389</v>
      </c>
      <c r="M31" s="44" t="s">
        <v>389</v>
      </c>
      <c r="N31" s="44" t="s">
        <v>389</v>
      </c>
      <c r="O31" s="44">
        <v>1</v>
      </c>
      <c r="P31" s="44">
        <v>0</v>
      </c>
      <c r="Q31" s="46">
        <v>1</v>
      </c>
      <c r="R31" s="47" t="s">
        <v>231</v>
      </c>
      <c r="S31" s="47" t="s">
        <v>233</v>
      </c>
      <c r="T31" s="47" t="s">
        <v>232</v>
      </c>
      <c r="U31" s="47" t="s">
        <v>361</v>
      </c>
      <c r="W31" s="46" t="s">
        <v>264</v>
      </c>
      <c r="X31" s="47" t="s">
        <v>265</v>
      </c>
      <c r="Y31" s="47" t="s">
        <v>267</v>
      </c>
      <c r="Z31" s="47" t="s">
        <v>266</v>
      </c>
      <c r="AA31" s="80" t="s">
        <v>421</v>
      </c>
      <c r="AB31" s="46">
        <v>0.13800000000000001</v>
      </c>
      <c r="AC31" s="44" t="s">
        <v>197</v>
      </c>
      <c r="AD31" s="47" t="s">
        <v>200</v>
      </c>
      <c r="AE31" s="46" t="s">
        <v>334</v>
      </c>
      <c r="AF31" s="46" t="s">
        <v>205</v>
      </c>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row>
    <row r="32" spans="1:99" s="44" customFormat="1" ht="110.25">
      <c r="A32" s="44">
        <v>3</v>
      </c>
      <c r="B32" s="44" t="s">
        <v>14</v>
      </c>
      <c r="C32" s="45" t="s">
        <v>78</v>
      </c>
      <c r="D32" s="44" t="s">
        <v>381</v>
      </c>
      <c r="E32" s="44" t="s">
        <v>8</v>
      </c>
      <c r="F32" s="44" t="s">
        <v>242</v>
      </c>
      <c r="G32" s="47" t="s">
        <v>244</v>
      </c>
      <c r="H32" s="73" t="s">
        <v>292</v>
      </c>
      <c r="I32" s="44">
        <v>1</v>
      </c>
      <c r="J32" s="44">
        <v>1</v>
      </c>
      <c r="K32" s="44">
        <v>1</v>
      </c>
      <c r="L32" s="44" t="s">
        <v>389</v>
      </c>
      <c r="M32" s="44" t="s">
        <v>389</v>
      </c>
      <c r="N32" s="44" t="s">
        <v>389</v>
      </c>
      <c r="O32" s="44">
        <v>1</v>
      </c>
      <c r="P32" s="44">
        <v>0</v>
      </c>
      <c r="Q32" s="46">
        <v>1</v>
      </c>
      <c r="R32" s="47" t="s">
        <v>231</v>
      </c>
      <c r="S32" s="47" t="s">
        <v>233</v>
      </c>
      <c r="T32" s="47" t="s">
        <v>232</v>
      </c>
      <c r="U32" s="47" t="s">
        <v>361</v>
      </c>
      <c r="W32" s="46" t="s">
        <v>264</v>
      </c>
      <c r="X32" s="47" t="s">
        <v>265</v>
      </c>
      <c r="Y32" s="47" t="s">
        <v>268</v>
      </c>
      <c r="Z32" s="47" t="s">
        <v>266</v>
      </c>
      <c r="AA32" s="80" t="s">
        <v>421</v>
      </c>
      <c r="AB32" s="46">
        <v>0.16800000000000001</v>
      </c>
      <c r="AC32" s="44" t="s">
        <v>197</v>
      </c>
      <c r="AD32" s="47" t="s">
        <v>200</v>
      </c>
      <c r="AE32" s="46" t="s">
        <v>335</v>
      </c>
      <c r="AF32" s="46" t="s">
        <v>205</v>
      </c>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row>
    <row r="33" spans="1:99" s="44" customFormat="1" ht="110.25">
      <c r="A33" s="44">
        <v>3</v>
      </c>
      <c r="B33" s="44" t="s">
        <v>14</v>
      </c>
      <c r="C33" s="45" t="s">
        <v>80</v>
      </c>
      <c r="D33" s="44" t="s">
        <v>381</v>
      </c>
      <c r="E33" s="44" t="s">
        <v>8</v>
      </c>
      <c r="F33" s="44" t="s">
        <v>242</v>
      </c>
      <c r="G33" s="47" t="s">
        <v>244</v>
      </c>
      <c r="H33" s="72" t="s">
        <v>288</v>
      </c>
      <c r="I33" s="44">
        <v>1</v>
      </c>
      <c r="J33" s="44">
        <v>1</v>
      </c>
      <c r="K33" s="44">
        <v>1</v>
      </c>
      <c r="L33" s="44" t="s">
        <v>389</v>
      </c>
      <c r="M33" s="44" t="s">
        <v>389</v>
      </c>
      <c r="N33" s="44" t="s">
        <v>389</v>
      </c>
      <c r="O33" s="44">
        <v>1</v>
      </c>
      <c r="P33" s="44">
        <v>0</v>
      </c>
      <c r="Q33" s="46">
        <v>1</v>
      </c>
      <c r="R33" s="47" t="s">
        <v>231</v>
      </c>
      <c r="S33" s="47" t="s">
        <v>233</v>
      </c>
      <c r="T33" s="47" t="s">
        <v>232</v>
      </c>
      <c r="U33" s="47" t="s">
        <v>361</v>
      </c>
      <c r="W33" s="46" t="s">
        <v>264</v>
      </c>
      <c r="X33" s="47" t="s">
        <v>265</v>
      </c>
      <c r="Y33" s="47" t="s">
        <v>269</v>
      </c>
      <c r="Z33" s="47" t="s">
        <v>266</v>
      </c>
      <c r="AA33" s="80" t="s">
        <v>421</v>
      </c>
      <c r="AB33" s="46">
        <v>0.15</v>
      </c>
      <c r="AC33" s="44" t="s">
        <v>197</v>
      </c>
      <c r="AD33" s="47" t="s">
        <v>200</v>
      </c>
      <c r="AE33" s="46" t="s">
        <v>311</v>
      </c>
      <c r="AF33" s="46" t="s">
        <v>205</v>
      </c>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row>
    <row r="34" spans="1:99" s="44" customFormat="1" ht="110.25">
      <c r="A34" s="44">
        <v>3</v>
      </c>
      <c r="B34" s="44" t="s">
        <v>14</v>
      </c>
      <c r="C34" s="45" t="s">
        <v>82</v>
      </c>
      <c r="D34" s="44" t="s">
        <v>381</v>
      </c>
      <c r="E34" s="44" t="s">
        <v>8</v>
      </c>
      <c r="F34" s="44" t="s">
        <v>242</v>
      </c>
      <c r="G34" s="47" t="s">
        <v>244</v>
      </c>
      <c r="H34" s="72" t="s">
        <v>289</v>
      </c>
      <c r="I34" s="44">
        <v>1</v>
      </c>
      <c r="J34" s="44">
        <v>1</v>
      </c>
      <c r="K34" s="44">
        <v>1</v>
      </c>
      <c r="L34" s="44" t="s">
        <v>389</v>
      </c>
      <c r="M34" s="44" t="s">
        <v>389</v>
      </c>
      <c r="N34" s="44" t="s">
        <v>389</v>
      </c>
      <c r="O34" s="44">
        <v>1</v>
      </c>
      <c r="P34" s="44">
        <v>0</v>
      </c>
      <c r="Q34" s="46">
        <v>1</v>
      </c>
      <c r="R34" s="47" t="s">
        <v>231</v>
      </c>
      <c r="S34" s="47" t="s">
        <v>233</v>
      </c>
      <c r="T34" s="47" t="s">
        <v>232</v>
      </c>
      <c r="U34" s="47" t="s">
        <v>361</v>
      </c>
      <c r="W34" s="46" t="s">
        <v>264</v>
      </c>
      <c r="X34" s="47" t="s">
        <v>265</v>
      </c>
      <c r="Y34" s="47" t="s">
        <v>270</v>
      </c>
      <c r="Z34" s="47" t="s">
        <v>266</v>
      </c>
      <c r="AA34" s="80" t="s">
        <v>421</v>
      </c>
      <c r="AB34" s="46">
        <v>0.127</v>
      </c>
      <c r="AC34" s="44" t="s">
        <v>197</v>
      </c>
      <c r="AD34" s="47" t="s">
        <v>200</v>
      </c>
      <c r="AE34" s="46" t="s">
        <v>312</v>
      </c>
      <c r="AF34" s="46" t="s">
        <v>205</v>
      </c>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row>
    <row r="35" spans="1:99" s="44" customFormat="1" ht="110.25">
      <c r="A35" s="44">
        <v>3</v>
      </c>
      <c r="B35" s="44" t="s">
        <v>14</v>
      </c>
      <c r="C35" s="45" t="s">
        <v>84</v>
      </c>
      <c r="D35" s="44" t="s">
        <v>381</v>
      </c>
      <c r="E35" s="44" t="s">
        <v>8</v>
      </c>
      <c r="F35" s="44" t="s">
        <v>242</v>
      </c>
      <c r="G35" s="47" t="s">
        <v>244</v>
      </c>
      <c r="H35" s="72" t="s">
        <v>385</v>
      </c>
      <c r="I35" s="44">
        <v>1</v>
      </c>
      <c r="J35" s="44">
        <v>1</v>
      </c>
      <c r="K35" s="44">
        <v>1</v>
      </c>
      <c r="L35" s="44" t="s">
        <v>389</v>
      </c>
      <c r="M35" s="44" t="s">
        <v>389</v>
      </c>
      <c r="N35" s="44" t="s">
        <v>389</v>
      </c>
      <c r="O35" s="44">
        <v>1</v>
      </c>
      <c r="P35" s="44">
        <v>0</v>
      </c>
      <c r="Q35" s="46">
        <v>1</v>
      </c>
      <c r="R35" s="47" t="s">
        <v>231</v>
      </c>
      <c r="S35" s="47" t="s">
        <v>233</v>
      </c>
      <c r="T35" s="47" t="s">
        <v>232</v>
      </c>
      <c r="U35" s="47" t="s">
        <v>361</v>
      </c>
      <c r="W35" s="46" t="s">
        <v>264</v>
      </c>
      <c r="X35" s="47" t="s">
        <v>265</v>
      </c>
      <c r="Y35" s="47" t="s">
        <v>271</v>
      </c>
      <c r="Z35" s="47" t="s">
        <v>266</v>
      </c>
      <c r="AA35" s="80" t="s">
        <v>421</v>
      </c>
      <c r="AB35" s="46">
        <v>7.2999999999999995E-2</v>
      </c>
      <c r="AC35" s="44" t="s">
        <v>197</v>
      </c>
      <c r="AD35" s="47" t="s">
        <v>200</v>
      </c>
      <c r="AE35" s="46" t="s">
        <v>285</v>
      </c>
      <c r="AF35" s="46" t="s">
        <v>205</v>
      </c>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row>
    <row r="36" spans="1:99" s="44" customFormat="1" ht="110.25">
      <c r="A36" s="44">
        <v>3</v>
      </c>
      <c r="B36" s="44" t="s">
        <v>14</v>
      </c>
      <c r="C36" s="45" t="s">
        <v>86</v>
      </c>
      <c r="D36" s="44" t="s">
        <v>381</v>
      </c>
      <c r="E36" s="44" t="s">
        <v>8</v>
      </c>
      <c r="F36" s="44" t="s">
        <v>242</v>
      </c>
      <c r="G36" s="47" t="s">
        <v>244</v>
      </c>
      <c r="H36" s="72" t="s">
        <v>288</v>
      </c>
      <c r="I36" s="44">
        <v>1</v>
      </c>
      <c r="J36" s="44">
        <v>1</v>
      </c>
      <c r="K36" s="44">
        <v>1</v>
      </c>
      <c r="L36" s="44" t="s">
        <v>389</v>
      </c>
      <c r="M36" s="44" t="s">
        <v>389</v>
      </c>
      <c r="N36" s="44" t="s">
        <v>389</v>
      </c>
      <c r="O36" s="44">
        <v>1</v>
      </c>
      <c r="P36" s="44">
        <v>0</v>
      </c>
      <c r="Q36" s="46">
        <v>1</v>
      </c>
      <c r="R36" s="47" t="s">
        <v>231</v>
      </c>
      <c r="S36" s="47" t="s">
        <v>233</v>
      </c>
      <c r="T36" s="47" t="s">
        <v>232</v>
      </c>
      <c r="U36" s="47" t="s">
        <v>361</v>
      </c>
      <c r="W36" s="46" t="s">
        <v>264</v>
      </c>
      <c r="X36" s="47" t="s">
        <v>265</v>
      </c>
      <c r="Y36" s="47" t="s">
        <v>272</v>
      </c>
      <c r="Z36" s="47" t="s">
        <v>266</v>
      </c>
      <c r="AA36" s="80" t="s">
        <v>421</v>
      </c>
      <c r="AB36" s="46">
        <v>0.125</v>
      </c>
      <c r="AC36" s="44" t="s">
        <v>197</v>
      </c>
      <c r="AD36" s="47" t="s">
        <v>200</v>
      </c>
      <c r="AE36" s="46" t="s">
        <v>330</v>
      </c>
      <c r="AF36" s="46" t="s">
        <v>205</v>
      </c>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row>
    <row r="37" spans="1:99" s="44" customFormat="1" ht="110.25">
      <c r="A37" s="44">
        <v>3</v>
      </c>
      <c r="B37" s="44" t="s">
        <v>14</v>
      </c>
      <c r="C37" s="45" t="s">
        <v>88</v>
      </c>
      <c r="D37" s="44" t="s">
        <v>381</v>
      </c>
      <c r="E37" s="44" t="s">
        <v>8</v>
      </c>
      <c r="F37" s="44" t="s">
        <v>242</v>
      </c>
      <c r="G37" s="47" t="s">
        <v>244</v>
      </c>
      <c r="H37" s="72" t="s">
        <v>288</v>
      </c>
      <c r="I37" s="44">
        <v>1</v>
      </c>
      <c r="J37" s="44">
        <v>1</v>
      </c>
      <c r="K37" s="44">
        <v>1</v>
      </c>
      <c r="L37" s="44" t="s">
        <v>389</v>
      </c>
      <c r="M37" s="44" t="s">
        <v>389</v>
      </c>
      <c r="N37" s="44" t="s">
        <v>389</v>
      </c>
      <c r="O37" s="44">
        <v>1</v>
      </c>
      <c r="P37" s="44">
        <v>0</v>
      </c>
      <c r="Q37" s="46">
        <v>1</v>
      </c>
      <c r="R37" s="47" t="s">
        <v>231</v>
      </c>
      <c r="S37" s="47" t="s">
        <v>233</v>
      </c>
      <c r="T37" s="47" t="s">
        <v>232</v>
      </c>
      <c r="U37" s="47" t="s">
        <v>361</v>
      </c>
      <c r="W37" s="46" t="s">
        <v>264</v>
      </c>
      <c r="X37" s="47" t="s">
        <v>265</v>
      </c>
      <c r="Y37" s="47" t="s">
        <v>273</v>
      </c>
      <c r="Z37" s="47" t="s">
        <v>266</v>
      </c>
      <c r="AA37" s="80" t="s">
        <v>421</v>
      </c>
      <c r="AB37" s="46">
        <v>9.6000000000000002E-2</v>
      </c>
      <c r="AC37" s="44" t="s">
        <v>197</v>
      </c>
      <c r="AD37" s="47" t="s">
        <v>200</v>
      </c>
      <c r="AE37" s="46" t="s">
        <v>313</v>
      </c>
      <c r="AF37" s="46" t="s">
        <v>205</v>
      </c>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row>
    <row r="38" spans="1:99" s="44" customFormat="1" ht="110.25">
      <c r="A38" s="44">
        <v>3</v>
      </c>
      <c r="B38" s="44" t="s">
        <v>14</v>
      </c>
      <c r="C38" s="45" t="s">
        <v>90</v>
      </c>
      <c r="D38" s="44" t="s">
        <v>381</v>
      </c>
      <c r="E38" s="44" t="s">
        <v>8</v>
      </c>
      <c r="F38" s="44" t="s">
        <v>242</v>
      </c>
      <c r="G38" s="47" t="s">
        <v>244</v>
      </c>
      <c r="H38" s="72" t="s">
        <v>289</v>
      </c>
      <c r="I38" s="44">
        <v>1</v>
      </c>
      <c r="J38" s="44">
        <v>1</v>
      </c>
      <c r="K38" s="44">
        <v>1</v>
      </c>
      <c r="L38" s="44" t="s">
        <v>389</v>
      </c>
      <c r="M38" s="44" t="s">
        <v>389</v>
      </c>
      <c r="N38" s="44" t="s">
        <v>389</v>
      </c>
      <c r="O38" s="44">
        <v>1</v>
      </c>
      <c r="P38" s="44">
        <v>0</v>
      </c>
      <c r="Q38" s="46">
        <v>1</v>
      </c>
      <c r="R38" s="47" t="s">
        <v>231</v>
      </c>
      <c r="S38" s="47" t="s">
        <v>233</v>
      </c>
      <c r="T38" s="47" t="s">
        <v>232</v>
      </c>
      <c r="U38" s="47" t="s">
        <v>361</v>
      </c>
      <c r="W38" s="46" t="s">
        <v>264</v>
      </c>
      <c r="X38" s="47" t="s">
        <v>265</v>
      </c>
      <c r="Y38" s="47" t="s">
        <v>274</v>
      </c>
      <c r="Z38" s="47" t="s">
        <v>266</v>
      </c>
      <c r="AA38" s="80" t="s">
        <v>421</v>
      </c>
      <c r="AB38" s="46">
        <v>0.182</v>
      </c>
      <c r="AC38" s="44" t="s">
        <v>197</v>
      </c>
      <c r="AD38" s="47" t="s">
        <v>200</v>
      </c>
      <c r="AE38" s="46" t="s">
        <v>314</v>
      </c>
      <c r="AF38" s="46" t="s">
        <v>205</v>
      </c>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row>
    <row r="39" spans="1:99" s="44" customFormat="1" ht="110.25">
      <c r="A39" s="44">
        <v>3</v>
      </c>
      <c r="B39" s="44" t="s">
        <v>14</v>
      </c>
      <c r="C39" s="45" t="s">
        <v>92</v>
      </c>
      <c r="D39" s="44" t="s">
        <v>381</v>
      </c>
      <c r="E39" s="44" t="s">
        <v>8</v>
      </c>
      <c r="F39" s="44" t="s">
        <v>242</v>
      </c>
      <c r="G39" s="47" t="s">
        <v>244</v>
      </c>
      <c r="H39" s="72" t="s">
        <v>288</v>
      </c>
      <c r="I39" s="44">
        <v>1</v>
      </c>
      <c r="J39" s="44">
        <v>1</v>
      </c>
      <c r="K39" s="44">
        <v>1</v>
      </c>
      <c r="L39" s="44" t="s">
        <v>389</v>
      </c>
      <c r="M39" s="44" t="s">
        <v>389</v>
      </c>
      <c r="N39" s="44" t="s">
        <v>389</v>
      </c>
      <c r="O39" s="44">
        <v>1</v>
      </c>
      <c r="P39" s="44">
        <v>0</v>
      </c>
      <c r="Q39" s="46">
        <v>1</v>
      </c>
      <c r="R39" s="47" t="s">
        <v>231</v>
      </c>
      <c r="S39" s="47" t="s">
        <v>233</v>
      </c>
      <c r="T39" s="47" t="s">
        <v>232</v>
      </c>
      <c r="U39" s="47" t="s">
        <v>361</v>
      </c>
      <c r="W39" s="46" t="s">
        <v>264</v>
      </c>
      <c r="X39" s="47" t="s">
        <v>265</v>
      </c>
      <c r="Y39" s="47" t="s">
        <v>275</v>
      </c>
      <c r="Z39" s="47" t="s">
        <v>266</v>
      </c>
      <c r="AA39" s="80" t="s">
        <v>421</v>
      </c>
      <c r="AB39" s="46">
        <v>0.16700000000000001</v>
      </c>
      <c r="AC39" s="44" t="s">
        <v>197</v>
      </c>
      <c r="AD39" s="47" t="s">
        <v>200</v>
      </c>
      <c r="AE39" s="46" t="s">
        <v>315</v>
      </c>
      <c r="AF39" s="46" t="s">
        <v>205</v>
      </c>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row>
    <row r="40" spans="1:99" s="44" customFormat="1" ht="110.25">
      <c r="A40" s="44">
        <v>3</v>
      </c>
      <c r="B40" s="44" t="s">
        <v>14</v>
      </c>
      <c r="C40" s="45" t="s">
        <v>94</v>
      </c>
      <c r="D40" s="44" t="s">
        <v>381</v>
      </c>
      <c r="E40" s="44" t="s">
        <v>8</v>
      </c>
      <c r="F40" s="44" t="s">
        <v>242</v>
      </c>
      <c r="G40" s="47" t="s">
        <v>244</v>
      </c>
      <c r="H40" s="72" t="s">
        <v>299</v>
      </c>
      <c r="I40" s="44">
        <v>1</v>
      </c>
      <c r="J40" s="44">
        <v>1</v>
      </c>
      <c r="K40" s="44">
        <v>1</v>
      </c>
      <c r="L40" s="44" t="s">
        <v>389</v>
      </c>
      <c r="M40" s="44" t="s">
        <v>389</v>
      </c>
      <c r="N40" s="44" t="s">
        <v>389</v>
      </c>
      <c r="O40" s="44">
        <v>1</v>
      </c>
      <c r="P40" s="44">
        <v>0</v>
      </c>
      <c r="Q40" s="46">
        <v>1</v>
      </c>
      <c r="R40" s="47" t="s">
        <v>231</v>
      </c>
      <c r="S40" s="47" t="s">
        <v>233</v>
      </c>
      <c r="T40" s="47" t="s">
        <v>232</v>
      </c>
      <c r="U40" s="47" t="s">
        <v>361</v>
      </c>
      <c r="W40" s="46" t="s">
        <v>264</v>
      </c>
      <c r="X40" s="47" t="s">
        <v>265</v>
      </c>
      <c r="Y40" s="47" t="s">
        <v>276</v>
      </c>
      <c r="Z40" s="47" t="s">
        <v>266</v>
      </c>
      <c r="AA40" s="80" t="s">
        <v>421</v>
      </c>
      <c r="AB40" s="46">
        <v>0.124</v>
      </c>
      <c r="AC40" s="44" t="s">
        <v>197</v>
      </c>
      <c r="AD40" s="47" t="s">
        <v>200</v>
      </c>
      <c r="AE40" s="46" t="s">
        <v>286</v>
      </c>
      <c r="AF40" s="46" t="s">
        <v>205</v>
      </c>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row>
    <row r="41" spans="1:99" s="44" customFormat="1" ht="110.25">
      <c r="A41" s="44">
        <v>3</v>
      </c>
      <c r="B41" s="44" t="s">
        <v>14</v>
      </c>
      <c r="C41" s="45" t="s">
        <v>96</v>
      </c>
      <c r="D41" s="44" t="s">
        <v>381</v>
      </c>
      <c r="E41" s="44" t="s">
        <v>8</v>
      </c>
      <c r="F41" s="44" t="s">
        <v>242</v>
      </c>
      <c r="G41" s="47" t="s">
        <v>244</v>
      </c>
      <c r="H41" s="72" t="s">
        <v>301</v>
      </c>
      <c r="I41" s="44">
        <v>1</v>
      </c>
      <c r="J41" s="44">
        <v>1</v>
      </c>
      <c r="K41" s="44">
        <v>1</v>
      </c>
      <c r="L41" s="44" t="s">
        <v>389</v>
      </c>
      <c r="M41" s="44" t="s">
        <v>389</v>
      </c>
      <c r="N41" s="44" t="s">
        <v>389</v>
      </c>
      <c r="O41" s="44">
        <v>1</v>
      </c>
      <c r="P41" s="44">
        <v>0</v>
      </c>
      <c r="Q41" s="46">
        <v>1</v>
      </c>
      <c r="R41" s="47" t="s">
        <v>231</v>
      </c>
      <c r="S41" s="47" t="s">
        <v>233</v>
      </c>
      <c r="T41" s="47" t="s">
        <v>232</v>
      </c>
      <c r="U41" s="47" t="s">
        <v>361</v>
      </c>
      <c r="W41" s="46" t="s">
        <v>264</v>
      </c>
      <c r="X41" s="47" t="s">
        <v>265</v>
      </c>
      <c r="Y41" s="47" t="s">
        <v>277</v>
      </c>
      <c r="Z41" s="47" t="s">
        <v>266</v>
      </c>
      <c r="AA41" s="80" t="s">
        <v>421</v>
      </c>
      <c r="AB41" s="46">
        <v>0.38700000000000001</v>
      </c>
      <c r="AC41" s="44" t="s">
        <v>197</v>
      </c>
      <c r="AD41" s="47" t="s">
        <v>200</v>
      </c>
      <c r="AE41" s="46" t="s">
        <v>287</v>
      </c>
      <c r="AF41" s="46" t="s">
        <v>205</v>
      </c>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row>
    <row r="42" spans="1:99" s="44" customFormat="1" ht="110.25">
      <c r="A42" s="44">
        <v>3</v>
      </c>
      <c r="B42" s="44" t="s">
        <v>14</v>
      </c>
      <c r="C42" s="45" t="s">
        <v>98</v>
      </c>
      <c r="D42" s="44" t="s">
        <v>381</v>
      </c>
      <c r="E42" s="44" t="s">
        <v>8</v>
      </c>
      <c r="F42" s="44" t="s">
        <v>242</v>
      </c>
      <c r="G42" s="47" t="s">
        <v>244</v>
      </c>
      <c r="H42" s="72" t="s">
        <v>289</v>
      </c>
      <c r="I42" s="44">
        <v>1</v>
      </c>
      <c r="J42" s="44">
        <v>1</v>
      </c>
      <c r="K42" s="44">
        <v>1</v>
      </c>
      <c r="L42" s="44" t="s">
        <v>389</v>
      </c>
      <c r="M42" s="44" t="s">
        <v>389</v>
      </c>
      <c r="N42" s="44" t="s">
        <v>389</v>
      </c>
      <c r="O42" s="44">
        <v>1</v>
      </c>
      <c r="P42" s="44">
        <v>0</v>
      </c>
      <c r="Q42" s="46">
        <v>1</v>
      </c>
      <c r="R42" s="47" t="s">
        <v>231</v>
      </c>
      <c r="S42" s="47" t="s">
        <v>233</v>
      </c>
      <c r="T42" s="47" t="s">
        <v>232</v>
      </c>
      <c r="U42" s="47" t="s">
        <v>361</v>
      </c>
      <c r="W42" s="46" t="s">
        <v>264</v>
      </c>
      <c r="X42" s="47" t="s">
        <v>265</v>
      </c>
      <c r="Y42" s="47" t="s">
        <v>278</v>
      </c>
      <c r="Z42" s="47" t="s">
        <v>266</v>
      </c>
      <c r="AA42" s="80" t="s">
        <v>421</v>
      </c>
      <c r="AB42" s="46">
        <v>0.375</v>
      </c>
      <c r="AC42" s="44" t="s">
        <v>197</v>
      </c>
      <c r="AD42" s="47" t="s">
        <v>200</v>
      </c>
      <c r="AE42" s="46" t="s">
        <v>316</v>
      </c>
      <c r="AF42" s="46" t="s">
        <v>205</v>
      </c>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row>
    <row r="43" spans="1:99" s="44" customFormat="1" ht="110.25">
      <c r="A43" s="44">
        <v>3</v>
      </c>
      <c r="B43" s="44" t="s">
        <v>14</v>
      </c>
      <c r="C43" s="45" t="s">
        <v>100</v>
      </c>
      <c r="D43" s="44" t="s">
        <v>381</v>
      </c>
      <c r="E43" s="44" t="s">
        <v>8</v>
      </c>
      <c r="F43" s="44" t="s">
        <v>242</v>
      </c>
      <c r="G43" s="47" t="s">
        <v>244</v>
      </c>
      <c r="H43" s="72" t="s">
        <v>288</v>
      </c>
      <c r="I43" s="44">
        <v>1</v>
      </c>
      <c r="J43" s="44">
        <v>1</v>
      </c>
      <c r="K43" s="44">
        <v>1</v>
      </c>
      <c r="L43" s="44" t="s">
        <v>389</v>
      </c>
      <c r="M43" s="44" t="s">
        <v>389</v>
      </c>
      <c r="N43" s="44" t="s">
        <v>389</v>
      </c>
      <c r="O43" s="44">
        <v>1</v>
      </c>
      <c r="P43" s="44">
        <v>0</v>
      </c>
      <c r="Q43" s="46">
        <v>1</v>
      </c>
      <c r="R43" s="47" t="s">
        <v>231</v>
      </c>
      <c r="S43" s="47" t="s">
        <v>233</v>
      </c>
      <c r="T43" s="47" t="s">
        <v>232</v>
      </c>
      <c r="U43" s="47" t="s">
        <v>361</v>
      </c>
      <c r="W43" s="46" t="s">
        <v>264</v>
      </c>
      <c r="X43" s="47" t="s">
        <v>265</v>
      </c>
      <c r="Y43" s="47" t="s">
        <v>279</v>
      </c>
      <c r="Z43" s="47" t="s">
        <v>266</v>
      </c>
      <c r="AA43" s="80" t="s">
        <v>421</v>
      </c>
      <c r="AB43" s="46">
        <v>0.14499999999999999</v>
      </c>
      <c r="AC43" s="44" t="s">
        <v>197</v>
      </c>
      <c r="AD43" s="47" t="s">
        <v>200</v>
      </c>
      <c r="AE43" s="46" t="s">
        <v>317</v>
      </c>
      <c r="AF43" s="46" t="s">
        <v>205</v>
      </c>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row>
    <row r="44" spans="1:99" s="48" customFormat="1" ht="110.25">
      <c r="A44" s="48">
        <v>4</v>
      </c>
      <c r="B44" s="48" t="s">
        <v>18</v>
      </c>
      <c r="C44" s="49" t="s">
        <v>75</v>
      </c>
      <c r="D44" s="50" t="s">
        <v>211</v>
      </c>
      <c r="E44" s="48" t="s">
        <v>8</v>
      </c>
      <c r="F44" s="48" t="s">
        <v>224</v>
      </c>
      <c r="G44" s="50" t="s">
        <v>225</v>
      </c>
      <c r="H44" s="74" t="s">
        <v>288</v>
      </c>
      <c r="I44" s="48">
        <v>1</v>
      </c>
      <c r="J44" s="48">
        <v>1</v>
      </c>
      <c r="K44" s="48">
        <v>1</v>
      </c>
      <c r="L44" s="48" t="s">
        <v>388</v>
      </c>
      <c r="M44" s="48" t="s">
        <v>388</v>
      </c>
      <c r="N44" s="48" t="s">
        <v>388</v>
      </c>
      <c r="O44" s="48">
        <v>1</v>
      </c>
      <c r="P44" s="48">
        <v>0</v>
      </c>
      <c r="Q44" s="51">
        <v>1</v>
      </c>
      <c r="R44" s="50" t="s">
        <v>356</v>
      </c>
      <c r="S44" s="50" t="s">
        <v>357</v>
      </c>
      <c r="T44" s="50" t="s">
        <v>198</v>
      </c>
      <c r="U44" s="50" t="s">
        <v>358</v>
      </c>
      <c r="W44" s="51" t="s">
        <v>281</v>
      </c>
      <c r="X44" s="50" t="s">
        <v>227</v>
      </c>
      <c r="Y44" s="50" t="s">
        <v>267</v>
      </c>
      <c r="Z44" s="50" t="s">
        <v>310</v>
      </c>
      <c r="AA44" s="52" t="s">
        <v>419</v>
      </c>
      <c r="AB44" s="51">
        <v>0.13800000000000001</v>
      </c>
      <c r="AC44" s="50" t="s">
        <v>309</v>
      </c>
      <c r="AD44" s="50" t="s">
        <v>226</v>
      </c>
      <c r="AE44" s="67" t="s">
        <v>319</v>
      </c>
      <c r="AF44" s="51" t="s">
        <v>20</v>
      </c>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row>
    <row r="45" spans="1:99" s="48" customFormat="1" ht="110.25">
      <c r="A45" s="48">
        <v>4</v>
      </c>
      <c r="B45" s="48" t="s">
        <v>18</v>
      </c>
      <c r="C45" s="49" t="s">
        <v>78</v>
      </c>
      <c r="D45" s="50" t="s">
        <v>212</v>
      </c>
      <c r="E45" s="48" t="s">
        <v>8</v>
      </c>
      <c r="F45" s="48" t="s">
        <v>224</v>
      </c>
      <c r="G45" s="50" t="s">
        <v>225</v>
      </c>
      <c r="H45" s="75" t="s">
        <v>292</v>
      </c>
      <c r="I45" s="48">
        <v>1</v>
      </c>
      <c r="J45" s="48">
        <v>1</v>
      </c>
      <c r="K45" s="48">
        <v>1</v>
      </c>
      <c r="L45" s="48" t="s">
        <v>388</v>
      </c>
      <c r="M45" s="48" t="s">
        <v>388</v>
      </c>
      <c r="N45" s="48" t="s">
        <v>388</v>
      </c>
      <c r="O45" s="48">
        <v>1</v>
      </c>
      <c r="P45" s="48">
        <v>0</v>
      </c>
      <c r="Q45" s="51">
        <v>1</v>
      </c>
      <c r="R45" s="50" t="s">
        <v>356</v>
      </c>
      <c r="S45" s="50" t="s">
        <v>357</v>
      </c>
      <c r="T45" s="50" t="s">
        <v>198</v>
      </c>
      <c r="U45" s="50" t="s">
        <v>358</v>
      </c>
      <c r="W45" s="51" t="s">
        <v>281</v>
      </c>
      <c r="X45" s="50" t="s">
        <v>227</v>
      </c>
      <c r="Y45" s="50" t="s">
        <v>268</v>
      </c>
      <c r="Z45" s="50" t="s">
        <v>310</v>
      </c>
      <c r="AA45" s="52" t="s">
        <v>419</v>
      </c>
      <c r="AB45" s="51">
        <v>0.16800000000000001</v>
      </c>
      <c r="AC45" s="50" t="s">
        <v>309</v>
      </c>
      <c r="AD45" s="50" t="s">
        <v>226</v>
      </c>
      <c r="AE45" s="67" t="s">
        <v>320</v>
      </c>
      <c r="AF45" s="51" t="s">
        <v>20</v>
      </c>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row>
    <row r="46" spans="1:99" s="48" customFormat="1" ht="110.25">
      <c r="A46" s="48">
        <v>4</v>
      </c>
      <c r="B46" s="48" t="s">
        <v>18</v>
      </c>
      <c r="C46" s="49" t="s">
        <v>80</v>
      </c>
      <c r="D46" s="50" t="s">
        <v>213</v>
      </c>
      <c r="E46" s="48" t="s">
        <v>8</v>
      </c>
      <c r="F46" s="48" t="s">
        <v>224</v>
      </c>
      <c r="G46" s="50" t="s">
        <v>225</v>
      </c>
      <c r="H46" s="74" t="s">
        <v>288</v>
      </c>
      <c r="I46" s="48">
        <v>1</v>
      </c>
      <c r="J46" s="48">
        <v>1</v>
      </c>
      <c r="K46" s="48">
        <v>1</v>
      </c>
      <c r="L46" s="48" t="s">
        <v>388</v>
      </c>
      <c r="M46" s="48" t="s">
        <v>388</v>
      </c>
      <c r="N46" s="48" t="s">
        <v>388</v>
      </c>
      <c r="O46" s="48">
        <v>1</v>
      </c>
      <c r="P46" s="48">
        <v>0</v>
      </c>
      <c r="Q46" s="51">
        <v>1</v>
      </c>
      <c r="R46" s="50" t="s">
        <v>356</v>
      </c>
      <c r="S46" s="50" t="s">
        <v>357</v>
      </c>
      <c r="T46" s="50" t="s">
        <v>198</v>
      </c>
      <c r="U46" s="50" t="s">
        <v>358</v>
      </c>
      <c r="W46" s="51" t="s">
        <v>281</v>
      </c>
      <c r="X46" s="50" t="s">
        <v>227</v>
      </c>
      <c r="Y46" s="50" t="s">
        <v>269</v>
      </c>
      <c r="Z46" s="50" t="s">
        <v>310</v>
      </c>
      <c r="AA46" s="52" t="s">
        <v>419</v>
      </c>
      <c r="AB46" s="51">
        <v>0.15</v>
      </c>
      <c r="AC46" s="50" t="s">
        <v>309</v>
      </c>
      <c r="AD46" s="50" t="s">
        <v>226</v>
      </c>
      <c r="AE46" s="67" t="s">
        <v>321</v>
      </c>
      <c r="AF46" s="51" t="s">
        <v>20</v>
      </c>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row>
    <row r="47" spans="1:99" s="48" customFormat="1" ht="110.25">
      <c r="A47" s="48">
        <v>4</v>
      </c>
      <c r="B47" s="48" t="s">
        <v>18</v>
      </c>
      <c r="C47" s="49" t="s">
        <v>82</v>
      </c>
      <c r="D47" s="50" t="s">
        <v>214</v>
      </c>
      <c r="E47" s="48" t="s">
        <v>8</v>
      </c>
      <c r="F47" s="48" t="s">
        <v>224</v>
      </c>
      <c r="G47" s="50" t="s">
        <v>225</v>
      </c>
      <c r="H47" s="74" t="s">
        <v>289</v>
      </c>
      <c r="I47" s="48">
        <v>1</v>
      </c>
      <c r="J47" s="48">
        <v>1</v>
      </c>
      <c r="K47" s="48">
        <v>1</v>
      </c>
      <c r="L47" s="48" t="s">
        <v>388</v>
      </c>
      <c r="M47" s="48" t="s">
        <v>388</v>
      </c>
      <c r="N47" s="48" t="s">
        <v>388</v>
      </c>
      <c r="O47" s="48">
        <v>1</v>
      </c>
      <c r="P47" s="48">
        <v>0</v>
      </c>
      <c r="Q47" s="51">
        <v>1</v>
      </c>
      <c r="R47" s="50" t="s">
        <v>356</v>
      </c>
      <c r="S47" s="50" t="s">
        <v>357</v>
      </c>
      <c r="T47" s="50" t="s">
        <v>198</v>
      </c>
      <c r="U47" s="50" t="s">
        <v>358</v>
      </c>
      <c r="W47" s="51" t="s">
        <v>281</v>
      </c>
      <c r="X47" s="50" t="s">
        <v>227</v>
      </c>
      <c r="Y47" s="50" t="s">
        <v>270</v>
      </c>
      <c r="Z47" s="50" t="s">
        <v>310</v>
      </c>
      <c r="AA47" s="52" t="s">
        <v>419</v>
      </c>
      <c r="AB47" s="51">
        <v>0.127</v>
      </c>
      <c r="AC47" s="50" t="s">
        <v>309</v>
      </c>
      <c r="AD47" s="50" t="s">
        <v>226</v>
      </c>
      <c r="AE47" s="67" t="s">
        <v>322</v>
      </c>
      <c r="AF47" s="51" t="s">
        <v>20</v>
      </c>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row>
    <row r="48" spans="1:99" s="48" customFormat="1" ht="110.25">
      <c r="A48" s="48">
        <v>4</v>
      </c>
      <c r="B48" s="48" t="s">
        <v>18</v>
      </c>
      <c r="C48" s="49" t="s">
        <v>84</v>
      </c>
      <c r="D48" s="50" t="s">
        <v>215</v>
      </c>
      <c r="E48" s="48" t="s">
        <v>8</v>
      </c>
      <c r="F48" s="48" t="s">
        <v>224</v>
      </c>
      <c r="G48" s="50" t="s">
        <v>225</v>
      </c>
      <c r="H48" s="74" t="s">
        <v>385</v>
      </c>
      <c r="I48" s="48">
        <v>1</v>
      </c>
      <c r="J48" s="48">
        <v>1</v>
      </c>
      <c r="K48" s="48">
        <v>1</v>
      </c>
      <c r="L48" s="48" t="s">
        <v>388</v>
      </c>
      <c r="M48" s="48" t="s">
        <v>388</v>
      </c>
      <c r="N48" s="48" t="s">
        <v>388</v>
      </c>
      <c r="O48" s="48">
        <v>1</v>
      </c>
      <c r="P48" s="48">
        <v>0</v>
      </c>
      <c r="Q48" s="51">
        <v>1</v>
      </c>
      <c r="R48" s="50" t="s">
        <v>356</v>
      </c>
      <c r="S48" s="50" t="s">
        <v>357</v>
      </c>
      <c r="T48" s="50" t="s">
        <v>198</v>
      </c>
      <c r="U48" s="50" t="s">
        <v>358</v>
      </c>
      <c r="W48" s="51" t="s">
        <v>281</v>
      </c>
      <c r="X48" s="50" t="s">
        <v>227</v>
      </c>
      <c r="Y48" s="50" t="s">
        <v>271</v>
      </c>
      <c r="Z48" s="50" t="s">
        <v>310</v>
      </c>
      <c r="AA48" s="52" t="s">
        <v>419</v>
      </c>
      <c r="AB48" s="51">
        <v>7.2999999999999995E-2</v>
      </c>
      <c r="AC48" s="50" t="s">
        <v>309</v>
      </c>
      <c r="AD48" s="50" t="s">
        <v>226</v>
      </c>
      <c r="AE48" s="67" t="s">
        <v>323</v>
      </c>
      <c r="AF48" s="51" t="s">
        <v>20</v>
      </c>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row>
    <row r="49" spans="1:99" s="48" customFormat="1" ht="110.25">
      <c r="A49" s="48">
        <v>4</v>
      </c>
      <c r="B49" s="48" t="s">
        <v>18</v>
      </c>
      <c r="C49" s="49" t="s">
        <v>86</v>
      </c>
      <c r="D49" s="50" t="s">
        <v>216</v>
      </c>
      <c r="E49" s="48" t="s">
        <v>8</v>
      </c>
      <c r="F49" s="48" t="s">
        <v>224</v>
      </c>
      <c r="G49" s="50" t="s">
        <v>225</v>
      </c>
      <c r="H49" s="74" t="s">
        <v>288</v>
      </c>
      <c r="I49" s="48">
        <v>1</v>
      </c>
      <c r="J49" s="48">
        <v>1</v>
      </c>
      <c r="K49" s="48">
        <v>1</v>
      </c>
      <c r="L49" s="48" t="s">
        <v>388</v>
      </c>
      <c r="M49" s="48" t="s">
        <v>388</v>
      </c>
      <c r="N49" s="48" t="s">
        <v>388</v>
      </c>
      <c r="O49" s="48">
        <v>1</v>
      </c>
      <c r="P49" s="48">
        <v>0</v>
      </c>
      <c r="Q49" s="51">
        <v>1</v>
      </c>
      <c r="R49" s="50" t="s">
        <v>356</v>
      </c>
      <c r="S49" s="50" t="s">
        <v>357</v>
      </c>
      <c r="T49" s="50" t="s">
        <v>198</v>
      </c>
      <c r="U49" s="50" t="s">
        <v>358</v>
      </c>
      <c r="W49" s="51" t="s">
        <v>281</v>
      </c>
      <c r="X49" s="50" t="s">
        <v>227</v>
      </c>
      <c r="Y49" s="50" t="s">
        <v>272</v>
      </c>
      <c r="Z49" s="50" t="s">
        <v>310</v>
      </c>
      <c r="AA49" s="52" t="s">
        <v>419</v>
      </c>
      <c r="AB49" s="51">
        <v>0.125</v>
      </c>
      <c r="AC49" s="50" t="s">
        <v>309</v>
      </c>
      <c r="AD49" s="50" t="s">
        <v>226</v>
      </c>
      <c r="AE49" s="67" t="s">
        <v>324</v>
      </c>
      <c r="AF49" s="51" t="s">
        <v>20</v>
      </c>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row>
    <row r="50" spans="1:99" s="48" customFormat="1" ht="110.25">
      <c r="A50" s="48">
        <v>4</v>
      </c>
      <c r="B50" s="48" t="s">
        <v>18</v>
      </c>
      <c r="C50" s="49" t="s">
        <v>88</v>
      </c>
      <c r="D50" s="50" t="s">
        <v>217</v>
      </c>
      <c r="E50" s="48" t="s">
        <v>8</v>
      </c>
      <c r="F50" s="48" t="s">
        <v>224</v>
      </c>
      <c r="G50" s="50" t="s">
        <v>225</v>
      </c>
      <c r="H50" s="74" t="s">
        <v>288</v>
      </c>
      <c r="I50" s="48">
        <v>1</v>
      </c>
      <c r="J50" s="48">
        <v>1</v>
      </c>
      <c r="K50" s="48">
        <v>1</v>
      </c>
      <c r="L50" s="48" t="s">
        <v>388</v>
      </c>
      <c r="M50" s="48" t="s">
        <v>388</v>
      </c>
      <c r="N50" s="48" t="s">
        <v>388</v>
      </c>
      <c r="O50" s="48">
        <v>1</v>
      </c>
      <c r="P50" s="48">
        <v>0</v>
      </c>
      <c r="Q50" s="51">
        <v>1</v>
      </c>
      <c r="R50" s="50" t="s">
        <v>356</v>
      </c>
      <c r="S50" s="50" t="s">
        <v>357</v>
      </c>
      <c r="T50" s="50" t="s">
        <v>198</v>
      </c>
      <c r="U50" s="50" t="s">
        <v>358</v>
      </c>
      <c r="W50" s="51" t="s">
        <v>281</v>
      </c>
      <c r="X50" s="50" t="s">
        <v>227</v>
      </c>
      <c r="Y50" s="50" t="s">
        <v>273</v>
      </c>
      <c r="Z50" s="50" t="s">
        <v>310</v>
      </c>
      <c r="AA50" s="52" t="s">
        <v>419</v>
      </c>
      <c r="AB50" s="51">
        <v>9.6000000000000002E-2</v>
      </c>
      <c r="AC50" s="50" t="s">
        <v>309</v>
      </c>
      <c r="AD50" s="50" t="s">
        <v>226</v>
      </c>
      <c r="AE50" s="67" t="s">
        <v>325</v>
      </c>
      <c r="AF50" s="51" t="s">
        <v>20</v>
      </c>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row>
    <row r="51" spans="1:99" s="48" customFormat="1" ht="110.25">
      <c r="A51" s="48">
        <v>4</v>
      </c>
      <c r="B51" s="48" t="s">
        <v>18</v>
      </c>
      <c r="C51" s="49" t="s">
        <v>90</v>
      </c>
      <c r="D51" s="50" t="s">
        <v>218</v>
      </c>
      <c r="E51" s="48" t="s">
        <v>8</v>
      </c>
      <c r="F51" s="48" t="s">
        <v>224</v>
      </c>
      <c r="G51" s="50" t="s">
        <v>225</v>
      </c>
      <c r="H51" s="74" t="s">
        <v>289</v>
      </c>
      <c r="I51" s="48">
        <v>1</v>
      </c>
      <c r="J51" s="48">
        <v>1</v>
      </c>
      <c r="K51" s="48">
        <v>1</v>
      </c>
      <c r="L51" s="48" t="s">
        <v>388</v>
      </c>
      <c r="M51" s="48" t="s">
        <v>388</v>
      </c>
      <c r="N51" s="48" t="s">
        <v>388</v>
      </c>
      <c r="O51" s="48">
        <v>1</v>
      </c>
      <c r="P51" s="48">
        <v>0</v>
      </c>
      <c r="Q51" s="51">
        <v>1</v>
      </c>
      <c r="R51" s="50" t="s">
        <v>356</v>
      </c>
      <c r="S51" s="50" t="s">
        <v>357</v>
      </c>
      <c r="T51" s="50" t="s">
        <v>198</v>
      </c>
      <c r="U51" s="50" t="s">
        <v>358</v>
      </c>
      <c r="W51" s="51" t="s">
        <v>281</v>
      </c>
      <c r="X51" s="50" t="s">
        <v>227</v>
      </c>
      <c r="Y51" s="50" t="s">
        <v>274</v>
      </c>
      <c r="Z51" s="50" t="s">
        <v>310</v>
      </c>
      <c r="AA51" s="52" t="s">
        <v>419</v>
      </c>
      <c r="AB51" s="51">
        <v>0.182</v>
      </c>
      <c r="AC51" s="50" t="s">
        <v>309</v>
      </c>
      <c r="AD51" s="50" t="s">
        <v>226</v>
      </c>
      <c r="AE51" s="67" t="s">
        <v>326</v>
      </c>
      <c r="AF51" s="51" t="s">
        <v>20</v>
      </c>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row>
    <row r="52" spans="1:99" s="48" customFormat="1" ht="110.25">
      <c r="A52" s="48">
        <v>4</v>
      </c>
      <c r="B52" s="48" t="s">
        <v>18</v>
      </c>
      <c r="C52" s="49" t="s">
        <v>92</v>
      </c>
      <c r="D52" s="50" t="s">
        <v>219</v>
      </c>
      <c r="E52" s="48" t="s">
        <v>8</v>
      </c>
      <c r="F52" s="48" t="s">
        <v>224</v>
      </c>
      <c r="G52" s="50" t="s">
        <v>225</v>
      </c>
      <c r="H52" s="74" t="s">
        <v>288</v>
      </c>
      <c r="I52" s="48">
        <v>1</v>
      </c>
      <c r="J52" s="48">
        <v>1</v>
      </c>
      <c r="K52" s="48">
        <v>1</v>
      </c>
      <c r="L52" s="48" t="s">
        <v>388</v>
      </c>
      <c r="M52" s="48" t="s">
        <v>388</v>
      </c>
      <c r="N52" s="48" t="s">
        <v>388</v>
      </c>
      <c r="O52" s="48">
        <v>1</v>
      </c>
      <c r="P52" s="48">
        <v>0</v>
      </c>
      <c r="Q52" s="51">
        <v>1</v>
      </c>
      <c r="R52" s="50" t="s">
        <v>356</v>
      </c>
      <c r="S52" s="50" t="s">
        <v>357</v>
      </c>
      <c r="T52" s="50" t="s">
        <v>198</v>
      </c>
      <c r="U52" s="50" t="s">
        <v>358</v>
      </c>
      <c r="W52" s="51" t="s">
        <v>281</v>
      </c>
      <c r="X52" s="50" t="s">
        <v>227</v>
      </c>
      <c r="Y52" s="50" t="s">
        <v>275</v>
      </c>
      <c r="Z52" s="50" t="s">
        <v>310</v>
      </c>
      <c r="AA52" s="52" t="s">
        <v>419</v>
      </c>
      <c r="AB52" s="51">
        <v>0.16700000000000001</v>
      </c>
      <c r="AC52" s="50" t="s">
        <v>309</v>
      </c>
      <c r="AD52" s="50" t="s">
        <v>226</v>
      </c>
      <c r="AE52" s="67" t="s">
        <v>315</v>
      </c>
      <c r="AF52" s="51" t="s">
        <v>20</v>
      </c>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row>
    <row r="53" spans="1:99" s="48" customFormat="1" ht="110.25">
      <c r="A53" s="48">
        <v>4</v>
      </c>
      <c r="B53" s="48" t="s">
        <v>18</v>
      </c>
      <c r="C53" s="49" t="s">
        <v>375</v>
      </c>
      <c r="D53" s="50" t="s">
        <v>220</v>
      </c>
      <c r="E53" s="48" t="s">
        <v>8</v>
      </c>
      <c r="F53" s="48" t="s">
        <v>224</v>
      </c>
      <c r="G53" s="50" t="s">
        <v>225</v>
      </c>
      <c r="H53" s="74" t="s">
        <v>299</v>
      </c>
      <c r="I53" s="48">
        <v>1</v>
      </c>
      <c r="J53" s="48">
        <v>1</v>
      </c>
      <c r="K53" s="48">
        <v>1</v>
      </c>
      <c r="L53" s="48" t="s">
        <v>388</v>
      </c>
      <c r="M53" s="48" t="s">
        <v>388</v>
      </c>
      <c r="N53" s="48" t="s">
        <v>388</v>
      </c>
      <c r="O53" s="48">
        <v>1</v>
      </c>
      <c r="P53" s="48">
        <v>0</v>
      </c>
      <c r="Q53" s="51">
        <v>1</v>
      </c>
      <c r="R53" s="50" t="s">
        <v>356</v>
      </c>
      <c r="S53" s="50" t="s">
        <v>357</v>
      </c>
      <c r="T53" s="50" t="s">
        <v>198</v>
      </c>
      <c r="U53" s="50" t="s">
        <v>358</v>
      </c>
      <c r="W53" s="51" t="s">
        <v>281</v>
      </c>
      <c r="X53" s="50" t="s">
        <v>227</v>
      </c>
      <c r="Y53" s="50" t="s">
        <v>276</v>
      </c>
      <c r="Z53" s="50" t="s">
        <v>310</v>
      </c>
      <c r="AA53" s="52" t="s">
        <v>419</v>
      </c>
      <c r="AB53" s="51">
        <v>0.124</v>
      </c>
      <c r="AC53" s="50" t="s">
        <v>309</v>
      </c>
      <c r="AD53" s="50" t="s">
        <v>226</v>
      </c>
      <c r="AE53" s="67" t="s">
        <v>327</v>
      </c>
      <c r="AF53" s="51" t="s">
        <v>20</v>
      </c>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row>
    <row r="54" spans="1:99" s="48" customFormat="1" ht="110.25">
      <c r="A54" s="48">
        <v>4</v>
      </c>
      <c r="B54" s="48" t="s">
        <v>18</v>
      </c>
      <c r="C54" s="49" t="s">
        <v>96</v>
      </c>
      <c r="D54" s="50" t="s">
        <v>221</v>
      </c>
      <c r="E54" s="48" t="s">
        <v>8</v>
      </c>
      <c r="F54" s="48" t="s">
        <v>224</v>
      </c>
      <c r="G54" s="50" t="s">
        <v>225</v>
      </c>
      <c r="H54" s="74" t="s">
        <v>301</v>
      </c>
      <c r="I54" s="48">
        <v>1</v>
      </c>
      <c r="J54" s="48">
        <v>1</v>
      </c>
      <c r="K54" s="48">
        <v>1</v>
      </c>
      <c r="L54" s="48" t="s">
        <v>388</v>
      </c>
      <c r="M54" s="48" t="s">
        <v>388</v>
      </c>
      <c r="N54" s="48" t="s">
        <v>388</v>
      </c>
      <c r="O54" s="48">
        <v>1</v>
      </c>
      <c r="P54" s="48">
        <v>0</v>
      </c>
      <c r="Q54" s="51">
        <v>1</v>
      </c>
      <c r="R54" s="50" t="s">
        <v>356</v>
      </c>
      <c r="S54" s="50" t="s">
        <v>357</v>
      </c>
      <c r="T54" s="50" t="s">
        <v>198</v>
      </c>
      <c r="U54" s="50" t="s">
        <v>358</v>
      </c>
      <c r="W54" s="51" t="s">
        <v>281</v>
      </c>
      <c r="X54" s="50" t="s">
        <v>227</v>
      </c>
      <c r="Y54" s="50" t="s">
        <v>277</v>
      </c>
      <c r="Z54" s="50" t="s">
        <v>310</v>
      </c>
      <c r="AA54" s="52" t="s">
        <v>419</v>
      </c>
      <c r="AB54" s="51">
        <v>0.38700000000000001</v>
      </c>
      <c r="AC54" s="50" t="s">
        <v>309</v>
      </c>
      <c r="AD54" s="50" t="s">
        <v>226</v>
      </c>
      <c r="AE54" s="67" t="s">
        <v>321</v>
      </c>
      <c r="AF54" s="51" t="s">
        <v>20</v>
      </c>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row>
    <row r="55" spans="1:99" s="48" customFormat="1" ht="110.25">
      <c r="A55" s="48">
        <v>4</v>
      </c>
      <c r="B55" s="48" t="s">
        <v>18</v>
      </c>
      <c r="C55" s="49" t="s">
        <v>98</v>
      </c>
      <c r="D55" s="50" t="s">
        <v>222</v>
      </c>
      <c r="E55" s="48" t="s">
        <v>8</v>
      </c>
      <c r="F55" s="48" t="s">
        <v>224</v>
      </c>
      <c r="G55" s="50" t="s">
        <v>225</v>
      </c>
      <c r="H55" s="74" t="s">
        <v>289</v>
      </c>
      <c r="I55" s="48">
        <v>1</v>
      </c>
      <c r="J55" s="48">
        <v>1</v>
      </c>
      <c r="K55" s="48">
        <v>1</v>
      </c>
      <c r="L55" s="48" t="s">
        <v>388</v>
      </c>
      <c r="M55" s="48" t="s">
        <v>388</v>
      </c>
      <c r="N55" s="48" t="s">
        <v>388</v>
      </c>
      <c r="O55" s="48">
        <v>1</v>
      </c>
      <c r="P55" s="48">
        <v>0</v>
      </c>
      <c r="Q55" s="51">
        <v>1</v>
      </c>
      <c r="R55" s="50" t="s">
        <v>356</v>
      </c>
      <c r="S55" s="50" t="s">
        <v>357</v>
      </c>
      <c r="T55" s="50" t="s">
        <v>198</v>
      </c>
      <c r="U55" s="50" t="s">
        <v>358</v>
      </c>
      <c r="W55" s="51" t="s">
        <v>281</v>
      </c>
      <c r="X55" s="50" t="s">
        <v>227</v>
      </c>
      <c r="Y55" s="50" t="s">
        <v>278</v>
      </c>
      <c r="Z55" s="50" t="s">
        <v>310</v>
      </c>
      <c r="AA55" s="52" t="s">
        <v>419</v>
      </c>
      <c r="AB55" s="51">
        <v>0.375</v>
      </c>
      <c r="AC55" s="50" t="s">
        <v>309</v>
      </c>
      <c r="AD55" s="50" t="s">
        <v>226</v>
      </c>
      <c r="AE55" s="67" t="s">
        <v>328</v>
      </c>
      <c r="AF55" s="51" t="s">
        <v>20</v>
      </c>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row>
    <row r="56" spans="1:99" s="48" customFormat="1" ht="110.25">
      <c r="A56" s="48">
        <v>4</v>
      </c>
      <c r="B56" s="48" t="s">
        <v>18</v>
      </c>
      <c r="C56" s="49" t="s">
        <v>100</v>
      </c>
      <c r="D56" s="50" t="s">
        <v>223</v>
      </c>
      <c r="E56" s="48" t="s">
        <v>8</v>
      </c>
      <c r="F56" s="48" t="s">
        <v>224</v>
      </c>
      <c r="G56" s="50" t="s">
        <v>225</v>
      </c>
      <c r="H56" s="74" t="s">
        <v>288</v>
      </c>
      <c r="I56" s="48">
        <v>1</v>
      </c>
      <c r="J56" s="48">
        <v>1</v>
      </c>
      <c r="K56" s="48">
        <v>1</v>
      </c>
      <c r="L56" s="48" t="s">
        <v>388</v>
      </c>
      <c r="M56" s="48" t="s">
        <v>388</v>
      </c>
      <c r="N56" s="48" t="s">
        <v>388</v>
      </c>
      <c r="O56" s="48">
        <v>1</v>
      </c>
      <c r="P56" s="48">
        <v>0</v>
      </c>
      <c r="Q56" s="51">
        <v>1</v>
      </c>
      <c r="R56" s="50" t="s">
        <v>356</v>
      </c>
      <c r="S56" s="50" t="s">
        <v>357</v>
      </c>
      <c r="T56" s="50" t="s">
        <v>198</v>
      </c>
      <c r="U56" s="50" t="s">
        <v>358</v>
      </c>
      <c r="W56" s="51" t="s">
        <v>281</v>
      </c>
      <c r="X56" s="50" t="s">
        <v>227</v>
      </c>
      <c r="Y56" s="50" t="s">
        <v>279</v>
      </c>
      <c r="Z56" s="50" t="s">
        <v>310</v>
      </c>
      <c r="AA56" s="52" t="s">
        <v>419</v>
      </c>
      <c r="AB56" s="51">
        <v>0.14499999999999999</v>
      </c>
      <c r="AC56" s="50" t="s">
        <v>309</v>
      </c>
      <c r="AD56" s="50" t="s">
        <v>226</v>
      </c>
      <c r="AE56" s="67" t="s">
        <v>329</v>
      </c>
      <c r="AF56" s="51" t="s">
        <v>20</v>
      </c>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row>
    <row r="57" spans="1:99" s="44" customFormat="1" ht="63">
      <c r="A57" s="53">
        <v>5</v>
      </c>
      <c r="B57" s="56" t="s">
        <v>238</v>
      </c>
      <c r="C57" s="54" t="s">
        <v>75</v>
      </c>
      <c r="D57" s="53" t="s">
        <v>248</v>
      </c>
      <c r="E57" s="53" t="s">
        <v>192</v>
      </c>
      <c r="F57" s="56" t="s">
        <v>384</v>
      </c>
      <c r="G57" s="56" t="s">
        <v>237</v>
      </c>
      <c r="H57" s="76" t="s">
        <v>288</v>
      </c>
      <c r="I57" s="53">
        <v>1</v>
      </c>
      <c r="J57" s="53">
        <v>1</v>
      </c>
      <c r="K57" s="53">
        <v>1</v>
      </c>
      <c r="L57" s="53">
        <v>0</v>
      </c>
      <c r="M57" s="53">
        <v>0</v>
      </c>
      <c r="N57" s="53">
        <v>0</v>
      </c>
      <c r="O57" s="53">
        <v>1</v>
      </c>
      <c r="P57" s="53">
        <v>0</v>
      </c>
      <c r="Q57" s="55">
        <v>1</v>
      </c>
      <c r="R57" s="56" t="s">
        <v>247</v>
      </c>
      <c r="S57" s="56" t="s">
        <v>383</v>
      </c>
      <c r="T57" s="56" t="s">
        <v>382</v>
      </c>
      <c r="U57" s="56"/>
      <c r="V57" s="53"/>
      <c r="W57" s="56" t="s">
        <v>405</v>
      </c>
      <c r="X57" s="56" t="s">
        <v>284</v>
      </c>
      <c r="Y57" s="56" t="s">
        <v>396</v>
      </c>
      <c r="Z57" s="56" t="s">
        <v>246</v>
      </c>
      <c r="AA57" s="57" t="s">
        <v>469</v>
      </c>
      <c r="AB57" s="55" t="s">
        <v>236</v>
      </c>
      <c r="AC57" s="53" t="s">
        <v>230</v>
      </c>
      <c r="AD57" s="53" t="s">
        <v>230</v>
      </c>
      <c r="AE57" s="53" t="s">
        <v>230</v>
      </c>
      <c r="AF57" s="58" t="s">
        <v>45</v>
      </c>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row>
    <row r="58" spans="1:99" s="44" customFormat="1" ht="63">
      <c r="A58" s="53">
        <v>5</v>
      </c>
      <c r="B58" s="56" t="s">
        <v>235</v>
      </c>
      <c r="C58" s="54" t="s">
        <v>78</v>
      </c>
      <c r="D58" s="53" t="s">
        <v>248</v>
      </c>
      <c r="E58" s="53" t="s">
        <v>192</v>
      </c>
      <c r="F58" s="56" t="s">
        <v>384</v>
      </c>
      <c r="G58" s="56" t="s">
        <v>237</v>
      </c>
      <c r="H58" s="76" t="s">
        <v>288</v>
      </c>
      <c r="I58" s="53">
        <v>1</v>
      </c>
      <c r="J58" s="53">
        <v>1</v>
      </c>
      <c r="K58" s="53">
        <v>1</v>
      </c>
      <c r="L58" s="53">
        <v>0</v>
      </c>
      <c r="M58" s="53">
        <v>0</v>
      </c>
      <c r="N58" s="53">
        <v>0</v>
      </c>
      <c r="O58" s="53">
        <v>1</v>
      </c>
      <c r="P58" s="53">
        <v>0</v>
      </c>
      <c r="Q58" s="55">
        <v>1</v>
      </c>
      <c r="R58" s="56" t="s">
        <v>247</v>
      </c>
      <c r="S58" s="56" t="s">
        <v>359</v>
      </c>
      <c r="T58" s="56" t="s">
        <v>360</v>
      </c>
      <c r="U58" s="56"/>
      <c r="V58" s="53"/>
      <c r="W58" s="56" t="s">
        <v>406</v>
      </c>
      <c r="X58" s="56" t="s">
        <v>284</v>
      </c>
      <c r="Y58" s="56" t="s">
        <v>397</v>
      </c>
      <c r="Z58" s="56" t="s">
        <v>246</v>
      </c>
      <c r="AA58" s="57" t="s">
        <v>394</v>
      </c>
      <c r="AB58" s="55" t="s">
        <v>236</v>
      </c>
      <c r="AC58" s="53" t="s">
        <v>230</v>
      </c>
      <c r="AD58" s="53" t="s">
        <v>230</v>
      </c>
      <c r="AE58" s="53" t="s">
        <v>230</v>
      </c>
      <c r="AF58" s="58" t="s">
        <v>45</v>
      </c>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row>
    <row r="59" spans="1:99" s="44" customFormat="1" ht="63">
      <c r="A59" s="53">
        <v>5</v>
      </c>
      <c r="B59" s="56" t="s">
        <v>235</v>
      </c>
      <c r="C59" s="54" t="s">
        <v>80</v>
      </c>
      <c r="D59" s="53" t="s">
        <v>248</v>
      </c>
      <c r="E59" s="53" t="s">
        <v>192</v>
      </c>
      <c r="F59" s="56" t="s">
        <v>384</v>
      </c>
      <c r="G59" s="56" t="s">
        <v>237</v>
      </c>
      <c r="H59" s="76" t="s">
        <v>288</v>
      </c>
      <c r="I59" s="53">
        <v>1</v>
      </c>
      <c r="J59" s="53">
        <v>1</v>
      </c>
      <c r="K59" s="53">
        <v>1</v>
      </c>
      <c r="L59" s="53">
        <v>0</v>
      </c>
      <c r="M59" s="53">
        <v>0</v>
      </c>
      <c r="N59" s="53">
        <v>0</v>
      </c>
      <c r="O59" s="53">
        <v>1</v>
      </c>
      <c r="P59" s="53">
        <v>0</v>
      </c>
      <c r="Q59" s="55">
        <v>1</v>
      </c>
      <c r="R59" s="56" t="s">
        <v>247</v>
      </c>
      <c r="S59" s="56" t="s">
        <v>359</v>
      </c>
      <c r="T59" s="56" t="s">
        <v>360</v>
      </c>
      <c r="U59" s="56"/>
      <c r="V59" s="53"/>
      <c r="W59" s="56" t="s">
        <v>407</v>
      </c>
      <c r="X59" s="56" t="s">
        <v>284</v>
      </c>
      <c r="Y59" s="56" t="s">
        <v>398</v>
      </c>
      <c r="Z59" s="56" t="s">
        <v>246</v>
      </c>
      <c r="AA59" s="57" t="s">
        <v>394</v>
      </c>
      <c r="AB59" s="55" t="s">
        <v>236</v>
      </c>
      <c r="AC59" s="53" t="s">
        <v>230</v>
      </c>
      <c r="AD59" s="53" t="s">
        <v>230</v>
      </c>
      <c r="AE59" s="53" t="s">
        <v>230</v>
      </c>
      <c r="AF59" s="58" t="s">
        <v>45</v>
      </c>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row>
    <row r="60" spans="1:99" s="44" customFormat="1" ht="63">
      <c r="A60" s="53">
        <v>5</v>
      </c>
      <c r="B60" s="56" t="s">
        <v>235</v>
      </c>
      <c r="C60" s="54" t="s">
        <v>82</v>
      </c>
      <c r="D60" s="53" t="s">
        <v>248</v>
      </c>
      <c r="E60" s="53" t="s">
        <v>192</v>
      </c>
      <c r="F60" s="56" t="s">
        <v>384</v>
      </c>
      <c r="G60" s="56" t="s">
        <v>237</v>
      </c>
      <c r="H60" s="76" t="s">
        <v>288</v>
      </c>
      <c r="I60" s="53">
        <v>1</v>
      </c>
      <c r="J60" s="53">
        <v>1</v>
      </c>
      <c r="K60" s="53">
        <v>1</v>
      </c>
      <c r="L60" s="53">
        <v>0</v>
      </c>
      <c r="M60" s="53">
        <v>0</v>
      </c>
      <c r="N60" s="53">
        <v>0</v>
      </c>
      <c r="O60" s="53">
        <v>1</v>
      </c>
      <c r="P60" s="53">
        <v>0</v>
      </c>
      <c r="Q60" s="55">
        <v>1</v>
      </c>
      <c r="R60" s="56" t="s">
        <v>247</v>
      </c>
      <c r="S60" s="56" t="s">
        <v>359</v>
      </c>
      <c r="T60" s="56" t="s">
        <v>360</v>
      </c>
      <c r="U60" s="56"/>
      <c r="V60" s="53"/>
      <c r="W60" s="56" t="s">
        <v>411</v>
      </c>
      <c r="X60" s="56" t="s">
        <v>284</v>
      </c>
      <c r="Y60" s="56" t="s">
        <v>399</v>
      </c>
      <c r="Z60" s="56" t="s">
        <v>246</v>
      </c>
      <c r="AA60" s="57" t="s">
        <v>394</v>
      </c>
      <c r="AB60" s="55" t="s">
        <v>236</v>
      </c>
      <c r="AC60" s="53" t="s">
        <v>230</v>
      </c>
      <c r="AD60" s="53" t="s">
        <v>230</v>
      </c>
      <c r="AE60" s="53" t="s">
        <v>230</v>
      </c>
      <c r="AF60" s="58" t="s">
        <v>45</v>
      </c>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row>
    <row r="61" spans="1:99" s="44" customFormat="1" ht="63">
      <c r="A61" s="53">
        <v>5</v>
      </c>
      <c r="B61" s="56" t="s">
        <v>235</v>
      </c>
      <c r="C61" s="54" t="s">
        <v>84</v>
      </c>
      <c r="D61" s="53" t="s">
        <v>248</v>
      </c>
      <c r="E61" s="53" t="s">
        <v>192</v>
      </c>
      <c r="F61" s="56" t="s">
        <v>384</v>
      </c>
      <c r="G61" s="56" t="s">
        <v>237</v>
      </c>
      <c r="H61" s="76" t="s">
        <v>288</v>
      </c>
      <c r="I61" s="53">
        <v>1</v>
      </c>
      <c r="J61" s="53">
        <v>1</v>
      </c>
      <c r="K61" s="53">
        <v>1</v>
      </c>
      <c r="L61" s="53">
        <v>0</v>
      </c>
      <c r="M61" s="53">
        <v>0</v>
      </c>
      <c r="N61" s="53">
        <v>0</v>
      </c>
      <c r="O61" s="53">
        <v>1</v>
      </c>
      <c r="P61" s="53">
        <v>0</v>
      </c>
      <c r="Q61" s="55">
        <v>1</v>
      </c>
      <c r="R61" s="56" t="s">
        <v>247</v>
      </c>
      <c r="S61" s="56" t="s">
        <v>359</v>
      </c>
      <c r="T61" s="56" t="s">
        <v>360</v>
      </c>
      <c r="U61" s="56"/>
      <c r="V61" s="53"/>
      <c r="W61" s="56" t="s">
        <v>408</v>
      </c>
      <c r="X61" s="56" t="s">
        <v>284</v>
      </c>
      <c r="Y61" s="56" t="s">
        <v>400</v>
      </c>
      <c r="Z61" s="56" t="s">
        <v>246</v>
      </c>
      <c r="AA61" s="57" t="s">
        <v>394</v>
      </c>
      <c r="AB61" s="55" t="s">
        <v>236</v>
      </c>
      <c r="AC61" s="53" t="s">
        <v>230</v>
      </c>
      <c r="AD61" s="53" t="s">
        <v>230</v>
      </c>
      <c r="AE61" s="53" t="s">
        <v>230</v>
      </c>
      <c r="AF61" s="58" t="s">
        <v>45</v>
      </c>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row>
    <row r="62" spans="1:99" s="44" customFormat="1" ht="63">
      <c r="A62" s="53">
        <v>5</v>
      </c>
      <c r="B62" s="56" t="s">
        <v>235</v>
      </c>
      <c r="C62" s="54" t="s">
        <v>239</v>
      </c>
      <c r="D62" s="53" t="s">
        <v>248</v>
      </c>
      <c r="E62" s="53" t="s">
        <v>192</v>
      </c>
      <c r="F62" s="56" t="s">
        <v>384</v>
      </c>
      <c r="G62" s="56" t="s">
        <v>237</v>
      </c>
      <c r="H62" s="76" t="s">
        <v>288</v>
      </c>
      <c r="I62" s="53">
        <v>1</v>
      </c>
      <c r="J62" s="53">
        <v>1</v>
      </c>
      <c r="K62" s="53">
        <v>1</v>
      </c>
      <c r="L62" s="53">
        <v>0</v>
      </c>
      <c r="M62" s="53">
        <v>0</v>
      </c>
      <c r="N62" s="53">
        <v>0</v>
      </c>
      <c r="O62" s="53">
        <v>1</v>
      </c>
      <c r="P62" s="53">
        <v>0</v>
      </c>
      <c r="Q62" s="55">
        <v>1</v>
      </c>
      <c r="R62" s="56" t="s">
        <v>247</v>
      </c>
      <c r="S62" s="56" t="s">
        <v>359</v>
      </c>
      <c r="T62" s="56" t="s">
        <v>360</v>
      </c>
      <c r="U62" s="56"/>
      <c r="V62" s="53"/>
      <c r="W62" s="56" t="s">
        <v>409</v>
      </c>
      <c r="X62" s="56" t="s">
        <v>284</v>
      </c>
      <c r="Y62" s="56" t="s">
        <v>391</v>
      </c>
      <c r="Z62" s="56" t="s">
        <v>246</v>
      </c>
      <c r="AA62" s="57" t="s">
        <v>394</v>
      </c>
      <c r="AB62" s="55" t="s">
        <v>236</v>
      </c>
      <c r="AC62" s="53" t="s">
        <v>230</v>
      </c>
      <c r="AD62" s="53" t="s">
        <v>230</v>
      </c>
      <c r="AE62" s="53" t="s">
        <v>230</v>
      </c>
      <c r="AF62" s="58" t="s">
        <v>45</v>
      </c>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row>
    <row r="63" spans="1:99" s="44" customFormat="1" ht="63">
      <c r="A63" s="53">
        <v>5</v>
      </c>
      <c r="B63" s="56" t="s">
        <v>235</v>
      </c>
      <c r="C63" s="54" t="s">
        <v>88</v>
      </c>
      <c r="D63" s="53" t="s">
        <v>248</v>
      </c>
      <c r="E63" s="53" t="s">
        <v>192</v>
      </c>
      <c r="F63" s="56" t="s">
        <v>384</v>
      </c>
      <c r="G63" s="56" t="s">
        <v>237</v>
      </c>
      <c r="H63" s="76" t="s">
        <v>288</v>
      </c>
      <c r="I63" s="53">
        <v>1</v>
      </c>
      <c r="J63" s="53">
        <v>1</v>
      </c>
      <c r="K63" s="53">
        <v>1</v>
      </c>
      <c r="L63" s="53">
        <v>0</v>
      </c>
      <c r="M63" s="53">
        <v>0</v>
      </c>
      <c r="N63" s="53">
        <v>0</v>
      </c>
      <c r="O63" s="53">
        <v>1</v>
      </c>
      <c r="P63" s="53">
        <v>0</v>
      </c>
      <c r="Q63" s="55">
        <v>1</v>
      </c>
      <c r="R63" s="56" t="s">
        <v>247</v>
      </c>
      <c r="S63" s="56" t="s">
        <v>359</v>
      </c>
      <c r="T63" s="56" t="s">
        <v>360</v>
      </c>
      <c r="U63" s="56"/>
      <c r="V63" s="53"/>
      <c r="W63" s="56" t="s">
        <v>410</v>
      </c>
      <c r="X63" s="56" t="s">
        <v>284</v>
      </c>
      <c r="Y63" s="56" t="s">
        <v>392</v>
      </c>
      <c r="Z63" s="56" t="s">
        <v>246</v>
      </c>
      <c r="AA63" s="57" t="s">
        <v>394</v>
      </c>
      <c r="AB63" s="55" t="s">
        <v>236</v>
      </c>
      <c r="AC63" s="53" t="s">
        <v>230</v>
      </c>
      <c r="AD63" s="53" t="s">
        <v>230</v>
      </c>
      <c r="AE63" s="53" t="s">
        <v>230</v>
      </c>
      <c r="AF63" s="58" t="s">
        <v>45</v>
      </c>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row>
    <row r="64" spans="1:99" s="44" customFormat="1" ht="63">
      <c r="A64" s="53">
        <v>5</v>
      </c>
      <c r="B64" s="56" t="s">
        <v>235</v>
      </c>
      <c r="C64" s="54" t="s">
        <v>90</v>
      </c>
      <c r="D64" s="53" t="s">
        <v>248</v>
      </c>
      <c r="E64" s="53" t="s">
        <v>192</v>
      </c>
      <c r="F64" s="56" t="s">
        <v>384</v>
      </c>
      <c r="G64" s="56" t="s">
        <v>237</v>
      </c>
      <c r="H64" s="76" t="s">
        <v>288</v>
      </c>
      <c r="I64" s="53">
        <v>1</v>
      </c>
      <c r="J64" s="53">
        <v>1</v>
      </c>
      <c r="K64" s="53">
        <v>1</v>
      </c>
      <c r="L64" s="53">
        <v>0</v>
      </c>
      <c r="M64" s="53">
        <v>0</v>
      </c>
      <c r="N64" s="53">
        <v>0</v>
      </c>
      <c r="O64" s="53">
        <v>1</v>
      </c>
      <c r="P64" s="53">
        <v>0</v>
      </c>
      <c r="Q64" s="55">
        <v>1</v>
      </c>
      <c r="R64" s="56" t="s">
        <v>247</v>
      </c>
      <c r="S64" s="56" t="s">
        <v>359</v>
      </c>
      <c r="T64" s="56" t="s">
        <v>360</v>
      </c>
      <c r="U64" s="56"/>
      <c r="V64" s="53"/>
      <c r="W64" s="56" t="s">
        <v>412</v>
      </c>
      <c r="X64" s="56" t="s">
        <v>284</v>
      </c>
      <c r="Y64" s="56" t="s">
        <v>401</v>
      </c>
      <c r="Z64" s="56" t="s">
        <v>246</v>
      </c>
      <c r="AA64" s="57" t="s">
        <v>394</v>
      </c>
      <c r="AB64" s="55" t="s">
        <v>236</v>
      </c>
      <c r="AC64" s="53" t="s">
        <v>230</v>
      </c>
      <c r="AD64" s="53" t="s">
        <v>230</v>
      </c>
      <c r="AE64" s="53" t="s">
        <v>230</v>
      </c>
      <c r="AF64" s="58" t="s">
        <v>45</v>
      </c>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row>
    <row r="65" spans="1:99" s="44" customFormat="1" ht="63">
      <c r="A65" s="53">
        <v>5</v>
      </c>
      <c r="B65" s="56" t="s">
        <v>235</v>
      </c>
      <c r="C65" s="54" t="s">
        <v>92</v>
      </c>
      <c r="D65" s="53" t="s">
        <v>248</v>
      </c>
      <c r="E65" s="53" t="s">
        <v>192</v>
      </c>
      <c r="F65" s="56" t="s">
        <v>384</v>
      </c>
      <c r="G65" s="56" t="s">
        <v>237</v>
      </c>
      <c r="H65" s="76" t="s">
        <v>288</v>
      </c>
      <c r="I65" s="53">
        <v>1</v>
      </c>
      <c r="J65" s="53">
        <v>1</v>
      </c>
      <c r="K65" s="53">
        <v>1</v>
      </c>
      <c r="L65" s="53">
        <v>0</v>
      </c>
      <c r="M65" s="53">
        <v>0</v>
      </c>
      <c r="N65" s="53">
        <v>0</v>
      </c>
      <c r="O65" s="53">
        <v>1</v>
      </c>
      <c r="P65" s="53">
        <v>0</v>
      </c>
      <c r="Q65" s="55">
        <v>1</v>
      </c>
      <c r="R65" s="56" t="s">
        <v>247</v>
      </c>
      <c r="S65" s="56" t="s">
        <v>359</v>
      </c>
      <c r="T65" s="56" t="s">
        <v>360</v>
      </c>
      <c r="U65" s="56"/>
      <c r="V65" s="53"/>
      <c r="W65" s="56" t="s">
        <v>417</v>
      </c>
      <c r="X65" s="56" t="s">
        <v>284</v>
      </c>
      <c r="Y65" s="56" t="s">
        <v>402</v>
      </c>
      <c r="Z65" s="56" t="s">
        <v>246</v>
      </c>
      <c r="AA65" s="57" t="s">
        <v>394</v>
      </c>
      <c r="AB65" s="55" t="s">
        <v>236</v>
      </c>
      <c r="AC65" s="53" t="s">
        <v>230</v>
      </c>
      <c r="AD65" s="53" t="s">
        <v>230</v>
      </c>
      <c r="AE65" s="53" t="s">
        <v>230</v>
      </c>
      <c r="AF65" s="58" t="s">
        <v>45</v>
      </c>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row>
    <row r="66" spans="1:99" s="44" customFormat="1" ht="63">
      <c r="A66" s="53">
        <v>5</v>
      </c>
      <c r="B66" s="56" t="s">
        <v>235</v>
      </c>
      <c r="C66" s="54" t="s">
        <v>94</v>
      </c>
      <c r="D66" s="53" t="s">
        <v>248</v>
      </c>
      <c r="E66" s="53" t="s">
        <v>192</v>
      </c>
      <c r="F66" s="56" t="s">
        <v>384</v>
      </c>
      <c r="G66" s="56" t="s">
        <v>237</v>
      </c>
      <c r="H66" s="76" t="s">
        <v>288</v>
      </c>
      <c r="I66" s="53">
        <v>1</v>
      </c>
      <c r="J66" s="53">
        <v>1</v>
      </c>
      <c r="K66" s="53">
        <v>1</v>
      </c>
      <c r="L66" s="53">
        <v>0</v>
      </c>
      <c r="M66" s="53">
        <v>0</v>
      </c>
      <c r="N66" s="53">
        <v>0</v>
      </c>
      <c r="O66" s="53">
        <v>1</v>
      </c>
      <c r="P66" s="53">
        <v>0</v>
      </c>
      <c r="Q66" s="55">
        <v>1</v>
      </c>
      <c r="R66" s="56" t="s">
        <v>247</v>
      </c>
      <c r="S66" s="56" t="s">
        <v>359</v>
      </c>
      <c r="T66" s="56" t="s">
        <v>360</v>
      </c>
      <c r="U66" s="56"/>
      <c r="V66" s="53"/>
      <c r="W66" s="56" t="s">
        <v>413</v>
      </c>
      <c r="X66" s="56" t="s">
        <v>284</v>
      </c>
      <c r="Y66" s="56" t="s">
        <v>403</v>
      </c>
      <c r="Z66" s="56" t="s">
        <v>246</v>
      </c>
      <c r="AA66" s="57" t="s">
        <v>394</v>
      </c>
      <c r="AB66" s="55" t="s">
        <v>236</v>
      </c>
      <c r="AC66" s="53" t="s">
        <v>230</v>
      </c>
      <c r="AD66" s="53" t="s">
        <v>230</v>
      </c>
      <c r="AE66" s="53" t="s">
        <v>230</v>
      </c>
      <c r="AF66" s="58" t="s">
        <v>45</v>
      </c>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row>
    <row r="67" spans="1:99" s="44" customFormat="1" ht="63">
      <c r="A67" s="53">
        <v>5</v>
      </c>
      <c r="B67" s="56" t="s">
        <v>235</v>
      </c>
      <c r="C67" s="54" t="s">
        <v>96</v>
      </c>
      <c r="D67" s="53" t="s">
        <v>248</v>
      </c>
      <c r="E67" s="53" t="s">
        <v>192</v>
      </c>
      <c r="F67" s="56" t="s">
        <v>384</v>
      </c>
      <c r="G67" s="56" t="s">
        <v>237</v>
      </c>
      <c r="H67" s="76" t="s">
        <v>288</v>
      </c>
      <c r="I67" s="53">
        <v>1</v>
      </c>
      <c r="J67" s="53">
        <v>1</v>
      </c>
      <c r="K67" s="53">
        <v>1</v>
      </c>
      <c r="L67" s="53">
        <v>0</v>
      </c>
      <c r="M67" s="53">
        <v>0</v>
      </c>
      <c r="N67" s="53">
        <v>0</v>
      </c>
      <c r="O67" s="53">
        <v>1</v>
      </c>
      <c r="P67" s="53">
        <v>0</v>
      </c>
      <c r="Q67" s="55">
        <v>1</v>
      </c>
      <c r="R67" s="56" t="s">
        <v>247</v>
      </c>
      <c r="S67" s="56" t="s">
        <v>359</v>
      </c>
      <c r="T67" s="56" t="s">
        <v>360</v>
      </c>
      <c r="U67" s="56"/>
      <c r="V67" s="53"/>
      <c r="W67" s="56" t="s">
        <v>416</v>
      </c>
      <c r="X67" s="56" t="s">
        <v>284</v>
      </c>
      <c r="Y67" s="56" t="s">
        <v>404</v>
      </c>
      <c r="Z67" s="56" t="s">
        <v>246</v>
      </c>
      <c r="AA67" s="57" t="s">
        <v>394</v>
      </c>
      <c r="AB67" s="55" t="s">
        <v>236</v>
      </c>
      <c r="AC67" s="53" t="s">
        <v>230</v>
      </c>
      <c r="AD67" s="53" t="s">
        <v>230</v>
      </c>
      <c r="AE67" s="53" t="s">
        <v>230</v>
      </c>
      <c r="AF67" s="58" t="s">
        <v>45</v>
      </c>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row>
    <row r="68" spans="1:99" s="44" customFormat="1" ht="63">
      <c r="A68" s="53">
        <v>5</v>
      </c>
      <c r="B68" s="56" t="s">
        <v>235</v>
      </c>
      <c r="C68" s="54" t="s">
        <v>98</v>
      </c>
      <c r="D68" s="53" t="s">
        <v>248</v>
      </c>
      <c r="E68" s="53" t="s">
        <v>192</v>
      </c>
      <c r="F68" s="56" t="s">
        <v>384</v>
      </c>
      <c r="G68" s="56" t="s">
        <v>237</v>
      </c>
      <c r="H68" s="76" t="s">
        <v>288</v>
      </c>
      <c r="I68" s="53">
        <v>1</v>
      </c>
      <c r="J68" s="53">
        <v>1</v>
      </c>
      <c r="K68" s="53">
        <v>1</v>
      </c>
      <c r="L68" s="53">
        <v>0</v>
      </c>
      <c r="M68" s="53">
        <v>0</v>
      </c>
      <c r="N68" s="53">
        <v>0</v>
      </c>
      <c r="O68" s="53">
        <v>1</v>
      </c>
      <c r="P68" s="53">
        <v>0</v>
      </c>
      <c r="Q68" s="55">
        <v>1</v>
      </c>
      <c r="R68" s="56" t="s">
        <v>247</v>
      </c>
      <c r="S68" s="56" t="s">
        <v>359</v>
      </c>
      <c r="T68" s="56" t="s">
        <v>360</v>
      </c>
      <c r="U68" s="56"/>
      <c r="V68" s="53"/>
      <c r="W68" s="56" t="s">
        <v>414</v>
      </c>
      <c r="X68" s="56" t="s">
        <v>284</v>
      </c>
      <c r="Y68" s="56" t="s">
        <v>393</v>
      </c>
      <c r="Z68" s="56" t="s">
        <v>246</v>
      </c>
      <c r="AA68" s="57" t="s">
        <v>394</v>
      </c>
      <c r="AB68" s="55" t="s">
        <v>236</v>
      </c>
      <c r="AC68" s="53" t="s">
        <v>230</v>
      </c>
      <c r="AD68" s="53" t="s">
        <v>230</v>
      </c>
      <c r="AE68" s="53" t="s">
        <v>230</v>
      </c>
      <c r="AF68" s="58" t="s">
        <v>45</v>
      </c>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row>
    <row r="69" spans="1:99" s="28" customFormat="1" ht="63">
      <c r="A69" s="59">
        <v>5</v>
      </c>
      <c r="B69" s="62" t="s">
        <v>235</v>
      </c>
      <c r="C69" s="60" t="s">
        <v>100</v>
      </c>
      <c r="D69" s="59" t="s">
        <v>248</v>
      </c>
      <c r="E69" s="59" t="s">
        <v>192</v>
      </c>
      <c r="F69" s="56" t="s">
        <v>384</v>
      </c>
      <c r="G69" s="56" t="s">
        <v>237</v>
      </c>
      <c r="H69" s="76" t="s">
        <v>288</v>
      </c>
      <c r="I69" s="59">
        <v>1</v>
      </c>
      <c r="J69" s="59">
        <v>1</v>
      </c>
      <c r="K69" s="59">
        <v>1</v>
      </c>
      <c r="L69" s="53">
        <v>0</v>
      </c>
      <c r="M69" s="53">
        <v>0</v>
      </c>
      <c r="N69" s="53">
        <v>0</v>
      </c>
      <c r="O69" s="59">
        <v>1</v>
      </c>
      <c r="P69" s="53">
        <v>0</v>
      </c>
      <c r="Q69" s="61">
        <v>1</v>
      </c>
      <c r="R69" s="56" t="s">
        <v>247</v>
      </c>
      <c r="S69" s="56" t="s">
        <v>359</v>
      </c>
      <c r="T69" s="56" t="s">
        <v>360</v>
      </c>
      <c r="U69" s="62"/>
      <c r="V69" s="59"/>
      <c r="W69" s="62" t="s">
        <v>415</v>
      </c>
      <c r="X69" s="62" t="s">
        <v>284</v>
      </c>
      <c r="Y69" s="56" t="s">
        <v>395</v>
      </c>
      <c r="Z69" s="62" t="s">
        <v>246</v>
      </c>
      <c r="AA69" s="57" t="s">
        <v>394</v>
      </c>
      <c r="AB69" s="61" t="s">
        <v>236</v>
      </c>
      <c r="AC69" s="59" t="s">
        <v>230</v>
      </c>
      <c r="AD69" s="59" t="s">
        <v>230</v>
      </c>
      <c r="AE69" s="59" t="s">
        <v>230</v>
      </c>
      <c r="AF69" s="63" t="s">
        <v>45</v>
      </c>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row>
    <row r="70" spans="1:99" customFormat="1">
      <c r="G70" s="77"/>
      <c r="R70" s="77"/>
      <c r="S70" s="77"/>
      <c r="T70" s="77"/>
      <c r="U70" s="77"/>
      <c r="AA70" s="77"/>
    </row>
    <row r="71" spans="1:99" customFormat="1">
      <c r="G71" s="77"/>
      <c r="R71" s="77"/>
      <c r="S71" s="77"/>
      <c r="T71" s="77"/>
      <c r="U71" s="77"/>
      <c r="AA71" s="77"/>
    </row>
    <row r="72" spans="1:99" customFormat="1">
      <c r="G72" s="77"/>
      <c r="R72" s="77"/>
      <c r="S72" s="77"/>
      <c r="T72" s="77"/>
      <c r="U72" s="77"/>
      <c r="AA72" s="77"/>
    </row>
    <row r="73" spans="1:99" customFormat="1">
      <c r="G73" s="77"/>
      <c r="R73" s="77"/>
      <c r="S73" s="77"/>
      <c r="T73" s="77"/>
      <c r="U73" s="77"/>
      <c r="AA73" s="77"/>
    </row>
    <row r="74" spans="1:99" customFormat="1">
      <c r="G74" s="77"/>
      <c r="R74" s="77"/>
      <c r="S74" s="77"/>
      <c r="T74" s="77"/>
      <c r="U74" s="77"/>
      <c r="AA74" s="77"/>
    </row>
    <row r="75" spans="1:99" customFormat="1">
      <c r="A75" t="s">
        <v>426</v>
      </c>
      <c r="G75" s="77"/>
      <c r="R75" s="77"/>
      <c r="S75" s="77"/>
      <c r="T75" s="77"/>
      <c r="U75" s="77"/>
      <c r="AA75" s="77"/>
    </row>
    <row r="76" spans="1:99" customFormat="1">
      <c r="A76" t="s">
        <v>427</v>
      </c>
      <c r="B76" t="s">
        <v>434</v>
      </c>
      <c r="G76" s="77"/>
      <c r="R76" s="77"/>
      <c r="S76" s="77"/>
      <c r="T76" s="77"/>
      <c r="U76" s="77"/>
      <c r="AA76" s="77"/>
    </row>
    <row r="77" spans="1:99" customFormat="1">
      <c r="A77" t="s">
        <v>428</v>
      </c>
      <c r="B77" t="s">
        <v>435</v>
      </c>
      <c r="G77" s="77"/>
      <c r="R77" s="77"/>
      <c r="S77" s="77"/>
      <c r="T77" s="77"/>
      <c r="U77" s="77"/>
      <c r="AA77" s="77"/>
    </row>
    <row r="78" spans="1:99" customFormat="1">
      <c r="A78" t="s">
        <v>429</v>
      </c>
      <c r="B78" t="s">
        <v>436</v>
      </c>
      <c r="G78" s="77"/>
      <c r="R78" s="77"/>
      <c r="S78" s="77"/>
      <c r="T78" s="77"/>
      <c r="U78" s="77"/>
      <c r="AA78" s="77"/>
    </row>
    <row r="79" spans="1:99" customFormat="1">
      <c r="A79" t="s">
        <v>431</v>
      </c>
      <c r="B79" t="s">
        <v>437</v>
      </c>
      <c r="G79" s="77"/>
      <c r="R79" s="77"/>
      <c r="S79" s="77"/>
      <c r="T79" s="77"/>
      <c r="U79" s="77"/>
      <c r="AA79" s="77"/>
    </row>
    <row r="80" spans="1:99" customFormat="1">
      <c r="A80" t="s">
        <v>432</v>
      </c>
      <c r="B80" t="s">
        <v>438</v>
      </c>
      <c r="G80" s="77"/>
      <c r="R80" s="77"/>
      <c r="S80" s="77"/>
      <c r="T80" s="77"/>
      <c r="U80" s="77"/>
      <c r="AA80" s="77"/>
    </row>
    <row r="81" spans="1:27" customFormat="1">
      <c r="A81" t="s">
        <v>433</v>
      </c>
      <c r="B81" t="s">
        <v>439</v>
      </c>
      <c r="G81" s="77"/>
      <c r="R81" s="77"/>
      <c r="S81" s="77"/>
      <c r="T81" s="77"/>
      <c r="U81" s="77"/>
      <c r="AA81" s="77"/>
    </row>
    <row r="82" spans="1:27" customFormat="1">
      <c r="G82" s="77"/>
      <c r="R82" s="77"/>
      <c r="S82" s="77"/>
      <c r="T82" s="77"/>
      <c r="U82" s="77"/>
      <c r="AA82" s="77"/>
    </row>
    <row r="83" spans="1:27" customFormat="1">
      <c r="G83" s="77"/>
      <c r="R83" s="77"/>
      <c r="S83" s="77"/>
      <c r="T83" s="77"/>
      <c r="U83" s="77"/>
      <c r="AA83" s="77"/>
    </row>
    <row r="84" spans="1:27" customFormat="1">
      <c r="G84" s="77"/>
      <c r="R84" s="77"/>
      <c r="S84" s="77"/>
      <c r="T84" s="77"/>
      <c r="U84" s="77"/>
      <c r="AA84" s="77"/>
    </row>
    <row r="85" spans="1:27" customFormat="1">
      <c r="G85" s="77"/>
      <c r="R85" s="77"/>
      <c r="S85" s="77"/>
      <c r="T85" s="77"/>
      <c r="U85" s="77"/>
      <c r="AA85" s="77"/>
    </row>
    <row r="86" spans="1:27" customFormat="1">
      <c r="G86" s="77"/>
      <c r="R86" s="77"/>
      <c r="S86" s="77"/>
      <c r="T86" s="77"/>
      <c r="U86" s="77"/>
      <c r="AA86" s="77"/>
    </row>
    <row r="87" spans="1:27" customFormat="1">
      <c r="G87" s="77"/>
      <c r="R87" s="77"/>
      <c r="S87" s="77"/>
      <c r="T87" s="77"/>
      <c r="U87" s="77"/>
      <c r="AA87" s="77"/>
    </row>
    <row r="88" spans="1:27" customFormat="1">
      <c r="G88" s="77"/>
      <c r="R88" s="77"/>
      <c r="S88" s="77"/>
      <c r="T88" s="77"/>
      <c r="U88" s="77"/>
      <c r="AA88" s="77"/>
    </row>
    <row r="89" spans="1:27" customFormat="1">
      <c r="G89" s="77"/>
      <c r="R89" s="77"/>
      <c r="S89" s="77"/>
      <c r="T89" s="77"/>
      <c r="U89" s="77"/>
      <c r="AA89" s="77"/>
    </row>
    <row r="90" spans="1:27" customFormat="1">
      <c r="G90" s="77"/>
      <c r="R90" s="77"/>
      <c r="S90" s="77"/>
      <c r="T90" s="77"/>
      <c r="U90" s="77"/>
      <c r="AA90" s="77"/>
    </row>
    <row r="91" spans="1:27" customFormat="1">
      <c r="G91" s="77"/>
      <c r="R91" s="77"/>
      <c r="S91" s="77"/>
      <c r="T91" s="77"/>
      <c r="U91" s="77"/>
      <c r="AA91" s="77"/>
    </row>
    <row r="92" spans="1:27" customFormat="1">
      <c r="G92" s="77"/>
      <c r="R92" s="77"/>
      <c r="S92" s="77"/>
      <c r="T92" s="77"/>
      <c r="U92" s="77"/>
      <c r="AA92" s="77"/>
    </row>
    <row r="93" spans="1:27" customFormat="1">
      <c r="G93" s="77"/>
      <c r="R93" s="77"/>
      <c r="S93" s="77"/>
      <c r="T93" s="77"/>
      <c r="U93" s="77"/>
      <c r="AA93" s="77"/>
    </row>
    <row r="94" spans="1:27" customFormat="1">
      <c r="G94" s="77"/>
      <c r="R94" s="77"/>
      <c r="S94" s="77"/>
      <c r="T94" s="77"/>
      <c r="U94" s="77"/>
      <c r="AA94" s="77"/>
    </row>
    <row r="95" spans="1:27" customFormat="1">
      <c r="G95" s="77"/>
      <c r="R95" s="77"/>
      <c r="S95" s="77"/>
      <c r="T95" s="77"/>
      <c r="U95" s="77"/>
      <c r="AA95" s="77"/>
    </row>
    <row r="96" spans="1:27" customFormat="1">
      <c r="G96" s="77"/>
      <c r="R96" s="77"/>
      <c r="S96" s="77"/>
      <c r="T96" s="77"/>
      <c r="U96" s="77"/>
      <c r="AA96" s="77"/>
    </row>
    <row r="97" spans="7:27" customFormat="1">
      <c r="G97" s="77"/>
      <c r="R97" s="77"/>
      <c r="S97" s="77"/>
      <c r="T97" s="77"/>
      <c r="U97" s="77"/>
      <c r="AA97" s="77"/>
    </row>
    <row r="98" spans="7:27" customFormat="1">
      <c r="G98" s="77"/>
      <c r="R98" s="77"/>
      <c r="S98" s="77"/>
      <c r="T98" s="77"/>
      <c r="U98" s="77"/>
      <c r="AA98" s="77"/>
    </row>
    <row r="99" spans="7:27" customFormat="1">
      <c r="G99" s="77"/>
      <c r="R99" s="77"/>
      <c r="S99" s="77"/>
      <c r="T99" s="77"/>
      <c r="U99" s="77"/>
      <c r="AA99" s="77"/>
    </row>
    <row r="100" spans="7:27" customFormat="1">
      <c r="G100" s="77"/>
      <c r="R100" s="77"/>
      <c r="S100" s="77"/>
      <c r="T100" s="77"/>
      <c r="U100" s="77"/>
      <c r="AA100" s="77"/>
    </row>
    <row r="101" spans="7:27" customFormat="1">
      <c r="G101" s="77"/>
      <c r="R101" s="77"/>
      <c r="S101" s="77"/>
      <c r="T101" s="77"/>
      <c r="U101" s="77"/>
      <c r="AA101" s="77"/>
    </row>
    <row r="102" spans="7:27" customFormat="1">
      <c r="G102" s="77"/>
      <c r="R102" s="77"/>
      <c r="S102" s="77"/>
      <c r="T102" s="77"/>
      <c r="U102" s="77"/>
      <c r="AA102" s="77"/>
    </row>
    <row r="103" spans="7:27" customFormat="1">
      <c r="G103" s="77"/>
      <c r="R103" s="77"/>
      <c r="S103" s="77"/>
      <c r="T103" s="77"/>
      <c r="U103" s="77"/>
      <c r="AA103" s="77"/>
    </row>
    <row r="104" spans="7:27" customFormat="1">
      <c r="G104" s="77"/>
      <c r="R104" s="77"/>
      <c r="S104" s="77"/>
      <c r="T104" s="77"/>
      <c r="U104" s="77"/>
      <c r="AA104" s="77"/>
    </row>
    <row r="105" spans="7:27" customFormat="1">
      <c r="G105" s="77"/>
      <c r="R105" s="77"/>
      <c r="S105" s="77"/>
      <c r="T105" s="77"/>
      <c r="U105" s="77"/>
      <c r="AA105" s="77"/>
    </row>
    <row r="106" spans="7:27" customFormat="1">
      <c r="G106" s="77"/>
      <c r="R106" s="77"/>
      <c r="S106" s="77"/>
      <c r="T106" s="77"/>
      <c r="U106" s="77"/>
      <c r="AA106" s="77"/>
    </row>
    <row r="107" spans="7:27" customFormat="1">
      <c r="G107" s="77"/>
      <c r="R107" s="77"/>
      <c r="S107" s="77"/>
      <c r="T107" s="77"/>
      <c r="U107" s="77"/>
      <c r="AA107" s="77"/>
    </row>
    <row r="108" spans="7:27" customFormat="1">
      <c r="G108" s="77"/>
      <c r="R108" s="77"/>
      <c r="S108" s="77"/>
      <c r="T108" s="77"/>
      <c r="U108" s="77"/>
      <c r="AA108" s="77"/>
    </row>
    <row r="109" spans="7:27" customFormat="1">
      <c r="G109" s="77"/>
      <c r="R109" s="77"/>
      <c r="S109" s="77"/>
      <c r="T109" s="77"/>
      <c r="U109" s="77"/>
      <c r="AA109" s="77"/>
    </row>
    <row r="110" spans="7:27" customFormat="1">
      <c r="G110" s="77"/>
      <c r="R110" s="77"/>
      <c r="S110" s="77"/>
      <c r="T110" s="77"/>
      <c r="U110" s="77"/>
      <c r="AA110" s="77"/>
    </row>
    <row r="111" spans="7:27" customFormat="1">
      <c r="G111" s="77"/>
      <c r="R111" s="77"/>
      <c r="S111" s="77"/>
      <c r="T111" s="77"/>
      <c r="U111" s="77"/>
      <c r="AA111" s="77"/>
    </row>
    <row r="112" spans="7:27" customFormat="1">
      <c r="G112" s="77"/>
      <c r="R112" s="77"/>
      <c r="S112" s="77"/>
      <c r="T112" s="77"/>
      <c r="U112" s="77"/>
      <c r="AA112" s="77"/>
    </row>
    <row r="113" spans="7:27" customFormat="1">
      <c r="G113" s="77"/>
      <c r="R113" s="77"/>
      <c r="S113" s="77"/>
      <c r="T113" s="77"/>
      <c r="U113" s="77"/>
      <c r="AA113" s="77"/>
    </row>
    <row r="114" spans="7:27" customFormat="1">
      <c r="G114" s="77"/>
      <c r="R114" s="77"/>
      <c r="S114" s="77"/>
      <c r="T114" s="77"/>
      <c r="U114" s="77"/>
      <c r="AA114" s="77"/>
    </row>
    <row r="115" spans="7:27" customFormat="1">
      <c r="G115" s="77"/>
      <c r="R115" s="77"/>
      <c r="S115" s="77"/>
      <c r="T115" s="77"/>
      <c r="U115" s="77"/>
      <c r="AA115" s="77"/>
    </row>
    <row r="116" spans="7:27" customFormat="1">
      <c r="G116" s="77"/>
      <c r="R116" s="77"/>
      <c r="S116" s="77"/>
      <c r="T116" s="77"/>
      <c r="U116" s="77"/>
      <c r="AA116" s="77"/>
    </row>
    <row r="117" spans="7:27" customFormat="1">
      <c r="G117" s="77"/>
      <c r="R117" s="77"/>
      <c r="S117" s="77"/>
      <c r="T117" s="77"/>
      <c r="U117" s="77"/>
      <c r="AA117" s="77"/>
    </row>
    <row r="118" spans="7:27" customFormat="1">
      <c r="G118" s="77"/>
      <c r="R118" s="77"/>
      <c r="S118" s="77"/>
      <c r="T118" s="77"/>
      <c r="U118" s="77"/>
      <c r="AA118" s="77"/>
    </row>
    <row r="119" spans="7:27" customFormat="1">
      <c r="G119" s="77"/>
      <c r="R119" s="77"/>
      <c r="S119" s="77"/>
      <c r="T119" s="77"/>
      <c r="U119" s="77"/>
      <c r="AA119" s="77"/>
    </row>
    <row r="120" spans="7:27" customFormat="1">
      <c r="G120" s="77"/>
      <c r="R120" s="77"/>
      <c r="S120" s="77"/>
      <c r="T120" s="77"/>
      <c r="U120" s="77"/>
      <c r="AA120" s="77"/>
    </row>
    <row r="121" spans="7:27" customFormat="1">
      <c r="G121" s="77"/>
      <c r="R121" s="77"/>
      <c r="S121" s="77"/>
      <c r="T121" s="77"/>
      <c r="U121" s="77"/>
      <c r="AA121" s="77"/>
    </row>
    <row r="122" spans="7:27" customFormat="1">
      <c r="G122" s="77"/>
      <c r="R122" s="77"/>
      <c r="S122" s="77"/>
      <c r="T122" s="77"/>
      <c r="U122" s="77"/>
      <c r="AA122" s="77"/>
    </row>
    <row r="123" spans="7:27" customFormat="1">
      <c r="G123" s="77"/>
      <c r="R123" s="77"/>
      <c r="S123" s="77"/>
      <c r="T123" s="77"/>
      <c r="U123" s="77"/>
      <c r="AA123" s="77"/>
    </row>
    <row r="124" spans="7:27" customFormat="1">
      <c r="G124" s="77"/>
      <c r="R124" s="77"/>
      <c r="S124" s="77"/>
      <c r="T124" s="77"/>
      <c r="U124" s="77"/>
      <c r="AA124" s="77"/>
    </row>
    <row r="125" spans="7:27" customFormat="1">
      <c r="G125" s="77"/>
      <c r="R125" s="77"/>
      <c r="S125" s="77"/>
      <c r="T125" s="77"/>
      <c r="U125" s="77"/>
      <c r="AA125" s="77"/>
    </row>
    <row r="126" spans="7:27" customFormat="1">
      <c r="G126" s="77"/>
      <c r="R126" s="77"/>
      <c r="S126" s="77"/>
      <c r="T126" s="77"/>
      <c r="U126" s="77"/>
      <c r="AA126" s="77"/>
    </row>
    <row r="127" spans="7:27" customFormat="1">
      <c r="G127" s="77"/>
      <c r="R127" s="77"/>
      <c r="S127" s="77"/>
      <c r="T127" s="77"/>
      <c r="U127" s="77"/>
      <c r="AA127" s="77"/>
    </row>
    <row r="128" spans="7:27" customFormat="1">
      <c r="G128" s="77"/>
      <c r="R128" s="77"/>
      <c r="S128" s="77"/>
      <c r="T128" s="77"/>
      <c r="U128" s="77"/>
      <c r="AA128" s="77"/>
    </row>
    <row r="129" spans="7:27" customFormat="1">
      <c r="G129" s="77"/>
      <c r="R129" s="77"/>
      <c r="S129" s="77"/>
      <c r="T129" s="77"/>
      <c r="U129" s="77"/>
      <c r="AA129" s="77"/>
    </row>
    <row r="130" spans="7:27" customFormat="1">
      <c r="G130" s="77"/>
      <c r="R130" s="77"/>
      <c r="S130" s="77"/>
      <c r="T130" s="77"/>
      <c r="U130" s="77"/>
      <c r="AA130" s="77"/>
    </row>
    <row r="131" spans="7:27" customFormat="1">
      <c r="G131" s="77"/>
      <c r="R131" s="77"/>
      <c r="S131" s="77"/>
      <c r="T131" s="77"/>
      <c r="U131" s="77"/>
      <c r="AA131" s="77"/>
    </row>
    <row r="132" spans="7:27" customFormat="1">
      <c r="G132" s="77"/>
      <c r="R132" s="77"/>
      <c r="S132" s="77"/>
      <c r="T132" s="77"/>
      <c r="U132" s="77"/>
      <c r="AA132" s="77"/>
    </row>
    <row r="133" spans="7:27" customFormat="1">
      <c r="G133" s="77"/>
      <c r="R133" s="77"/>
      <c r="S133" s="77"/>
      <c r="T133" s="77"/>
      <c r="U133" s="77"/>
      <c r="AA133" s="77"/>
    </row>
    <row r="134" spans="7:27" customFormat="1">
      <c r="G134" s="77"/>
      <c r="R134" s="77"/>
      <c r="S134" s="77"/>
      <c r="T134" s="77"/>
      <c r="U134" s="77"/>
      <c r="AA134" s="77"/>
    </row>
    <row r="135" spans="7:27" customFormat="1">
      <c r="G135" s="77"/>
      <c r="R135" s="77"/>
      <c r="S135" s="77"/>
      <c r="T135" s="77"/>
      <c r="U135" s="77"/>
      <c r="AA135" s="77"/>
    </row>
    <row r="136" spans="7:27" customFormat="1">
      <c r="G136" s="77"/>
      <c r="R136" s="77"/>
      <c r="S136" s="77"/>
      <c r="T136" s="77"/>
      <c r="U136" s="77"/>
      <c r="AA136" s="77"/>
    </row>
    <row r="137" spans="7:27" customFormat="1">
      <c r="G137" s="77"/>
      <c r="R137" s="77"/>
      <c r="S137" s="77"/>
      <c r="T137" s="77"/>
      <c r="U137" s="77"/>
      <c r="AA137" s="77"/>
    </row>
    <row r="138" spans="7:27" customFormat="1">
      <c r="G138" s="77"/>
      <c r="R138" s="77"/>
      <c r="S138" s="77"/>
      <c r="T138" s="77"/>
      <c r="U138" s="77"/>
      <c r="AA138" s="77"/>
    </row>
    <row r="139" spans="7:27" customFormat="1">
      <c r="G139" s="77"/>
      <c r="R139" s="77"/>
      <c r="S139" s="77"/>
      <c r="T139" s="77"/>
      <c r="U139" s="77"/>
      <c r="AA139" s="77"/>
    </row>
    <row r="140" spans="7:27" customFormat="1">
      <c r="G140" s="77"/>
      <c r="R140" s="77"/>
      <c r="S140" s="77"/>
      <c r="T140" s="77"/>
      <c r="U140" s="77"/>
      <c r="AA140" s="77"/>
    </row>
    <row r="141" spans="7:27" customFormat="1">
      <c r="G141" s="77"/>
      <c r="R141" s="77"/>
      <c r="S141" s="77"/>
      <c r="T141" s="77"/>
      <c r="U141" s="77"/>
      <c r="AA141" s="77"/>
    </row>
    <row r="142" spans="7:27" customFormat="1">
      <c r="G142" s="77"/>
      <c r="R142" s="77"/>
      <c r="S142" s="77"/>
      <c r="T142" s="77"/>
      <c r="U142" s="77"/>
      <c r="AA142" s="77"/>
    </row>
    <row r="143" spans="7:27" customFormat="1">
      <c r="G143" s="77"/>
      <c r="R143" s="77"/>
      <c r="S143" s="77"/>
      <c r="T143" s="77"/>
      <c r="U143" s="77"/>
      <c r="AA143" s="77"/>
    </row>
    <row r="144" spans="7:27" customFormat="1">
      <c r="G144" s="77"/>
      <c r="R144" s="77"/>
      <c r="S144" s="77"/>
      <c r="T144" s="77"/>
      <c r="U144" s="77"/>
      <c r="AA144" s="77"/>
    </row>
    <row r="145" spans="7:27" customFormat="1">
      <c r="G145" s="77"/>
      <c r="R145" s="77"/>
      <c r="S145" s="77"/>
      <c r="T145" s="77"/>
      <c r="U145" s="77"/>
      <c r="AA145" s="77"/>
    </row>
    <row r="146" spans="7:27" customFormat="1">
      <c r="G146" s="77"/>
      <c r="R146" s="77"/>
      <c r="S146" s="77"/>
      <c r="T146" s="77"/>
      <c r="U146" s="77"/>
      <c r="AA146" s="77"/>
    </row>
    <row r="147" spans="7:27" customFormat="1">
      <c r="G147" s="77"/>
      <c r="R147" s="77"/>
      <c r="S147" s="77"/>
      <c r="T147" s="77"/>
      <c r="U147" s="77"/>
      <c r="AA147" s="77"/>
    </row>
    <row r="148" spans="7:27" customFormat="1">
      <c r="G148" s="77"/>
      <c r="R148" s="77"/>
      <c r="S148" s="77"/>
      <c r="T148" s="77"/>
      <c r="U148" s="77"/>
      <c r="AA148" s="77"/>
    </row>
    <row r="149" spans="7:27" customFormat="1">
      <c r="G149" s="77"/>
      <c r="R149" s="77"/>
      <c r="S149" s="77"/>
      <c r="T149" s="77"/>
      <c r="U149" s="77"/>
      <c r="AA149" s="77"/>
    </row>
    <row r="150" spans="7:27" customFormat="1">
      <c r="G150" s="77"/>
      <c r="R150" s="77"/>
      <c r="S150" s="77"/>
      <c r="T150" s="77"/>
      <c r="U150" s="77"/>
      <c r="AA150" s="77"/>
    </row>
    <row r="151" spans="7:27" customFormat="1">
      <c r="G151" s="77"/>
      <c r="R151" s="77"/>
      <c r="S151" s="77"/>
      <c r="T151" s="77"/>
      <c r="U151" s="77"/>
      <c r="AA151" s="77"/>
    </row>
    <row r="152" spans="7:27" customFormat="1">
      <c r="G152" s="77"/>
      <c r="R152" s="77"/>
      <c r="S152" s="77"/>
      <c r="T152" s="77"/>
      <c r="U152" s="77"/>
      <c r="AA152" s="77"/>
    </row>
    <row r="153" spans="7:27" customFormat="1">
      <c r="G153" s="77"/>
      <c r="R153" s="77"/>
      <c r="S153" s="77"/>
      <c r="T153" s="77"/>
      <c r="U153" s="77"/>
      <c r="AA153" s="77"/>
    </row>
    <row r="154" spans="7:27" customFormat="1">
      <c r="G154" s="77"/>
      <c r="R154" s="77"/>
      <c r="S154" s="77"/>
      <c r="T154" s="77"/>
      <c r="U154" s="77"/>
      <c r="AA154" s="77"/>
    </row>
    <row r="155" spans="7:27" customFormat="1">
      <c r="G155" s="77"/>
      <c r="R155" s="77"/>
      <c r="S155" s="77"/>
      <c r="T155" s="77"/>
      <c r="U155" s="77"/>
      <c r="AA155" s="77"/>
    </row>
    <row r="156" spans="7:27" customFormat="1">
      <c r="G156" s="77"/>
      <c r="R156" s="77"/>
      <c r="S156" s="77"/>
      <c r="T156" s="77"/>
      <c r="U156" s="77"/>
      <c r="AA156" s="77"/>
    </row>
    <row r="157" spans="7:27" customFormat="1">
      <c r="G157" s="77"/>
      <c r="R157" s="77"/>
      <c r="S157" s="77"/>
      <c r="T157" s="77"/>
      <c r="U157" s="77"/>
      <c r="AA157" s="77"/>
    </row>
    <row r="158" spans="7:27" customFormat="1">
      <c r="G158" s="77"/>
      <c r="R158" s="77"/>
      <c r="S158" s="77"/>
      <c r="T158" s="77"/>
      <c r="U158" s="77"/>
      <c r="AA158" s="77"/>
    </row>
    <row r="159" spans="7:27" customFormat="1">
      <c r="G159" s="77"/>
      <c r="R159" s="77"/>
      <c r="S159" s="77"/>
      <c r="T159" s="77"/>
      <c r="U159" s="77"/>
      <c r="AA159" s="77"/>
    </row>
    <row r="160" spans="7:27" customFormat="1">
      <c r="G160" s="77"/>
      <c r="R160" s="77"/>
      <c r="S160" s="77"/>
      <c r="T160" s="77"/>
      <c r="U160" s="77"/>
      <c r="AA160" s="77"/>
    </row>
    <row r="161" spans="7:27" customFormat="1">
      <c r="G161" s="77"/>
      <c r="R161" s="77"/>
      <c r="S161" s="77"/>
      <c r="T161" s="77"/>
      <c r="U161" s="77"/>
      <c r="AA161" s="77"/>
    </row>
    <row r="162" spans="7:27" customFormat="1">
      <c r="G162" s="77"/>
      <c r="R162" s="77"/>
      <c r="S162" s="77"/>
      <c r="T162" s="77"/>
      <c r="U162" s="77"/>
      <c r="AA162" s="77"/>
    </row>
    <row r="163" spans="7:27" customFormat="1">
      <c r="G163" s="77"/>
      <c r="R163" s="77"/>
      <c r="S163" s="77"/>
      <c r="T163" s="77"/>
      <c r="U163" s="77"/>
      <c r="AA163" s="77"/>
    </row>
    <row r="164" spans="7:27" customFormat="1">
      <c r="G164" s="77"/>
      <c r="R164" s="77"/>
      <c r="S164" s="77"/>
      <c r="T164" s="77"/>
      <c r="U164" s="77"/>
      <c r="AA164" s="77"/>
    </row>
    <row r="165" spans="7:27" customFormat="1">
      <c r="G165" s="77"/>
      <c r="R165" s="77"/>
      <c r="S165" s="77"/>
      <c r="T165" s="77"/>
      <c r="U165" s="77"/>
      <c r="AA165" s="77"/>
    </row>
    <row r="166" spans="7:27" customFormat="1">
      <c r="G166" s="77"/>
      <c r="R166" s="77"/>
      <c r="S166" s="77"/>
      <c r="T166" s="77"/>
      <c r="U166" s="77"/>
      <c r="AA166" s="77"/>
    </row>
    <row r="167" spans="7:27" customFormat="1">
      <c r="G167" s="77"/>
      <c r="R167" s="77"/>
      <c r="S167" s="77"/>
      <c r="T167" s="77"/>
      <c r="U167" s="77"/>
      <c r="AA167" s="77"/>
    </row>
    <row r="168" spans="7:27" customFormat="1">
      <c r="G168" s="77"/>
      <c r="R168" s="77"/>
      <c r="S168" s="77"/>
      <c r="T168" s="77"/>
      <c r="U168" s="77"/>
      <c r="AA168" s="77"/>
    </row>
    <row r="169" spans="7:27" customFormat="1">
      <c r="G169" s="77"/>
      <c r="R169" s="77"/>
      <c r="S169" s="77"/>
      <c r="T169" s="77"/>
      <c r="U169" s="77"/>
      <c r="AA169" s="77"/>
    </row>
    <row r="170" spans="7:27" customFormat="1">
      <c r="G170" s="77"/>
      <c r="R170" s="77"/>
      <c r="S170" s="77"/>
      <c r="T170" s="77"/>
      <c r="U170" s="77"/>
      <c r="AA170" s="77"/>
    </row>
    <row r="171" spans="7:27" customFormat="1">
      <c r="G171" s="77"/>
      <c r="R171" s="77"/>
      <c r="S171" s="77"/>
      <c r="T171" s="77"/>
      <c r="U171" s="77"/>
      <c r="AA171" s="77"/>
    </row>
    <row r="172" spans="7:27" customFormat="1">
      <c r="G172" s="77"/>
      <c r="R172" s="77"/>
      <c r="S172" s="77"/>
      <c r="T172" s="77"/>
      <c r="U172" s="77"/>
      <c r="AA172" s="77"/>
    </row>
    <row r="173" spans="7:27" customFormat="1">
      <c r="G173" s="77"/>
      <c r="R173" s="77"/>
      <c r="S173" s="77"/>
      <c r="T173" s="77"/>
      <c r="U173" s="77"/>
      <c r="AA173" s="77"/>
    </row>
    <row r="174" spans="7:27" customFormat="1">
      <c r="G174" s="77"/>
      <c r="R174" s="77"/>
      <c r="S174" s="77"/>
      <c r="T174" s="77"/>
      <c r="U174" s="77"/>
      <c r="AA174" s="77"/>
    </row>
    <row r="175" spans="7:27" customFormat="1">
      <c r="G175" s="77"/>
      <c r="R175" s="77"/>
      <c r="S175" s="77"/>
      <c r="T175" s="77"/>
      <c r="U175" s="77"/>
      <c r="AA175" s="77"/>
    </row>
    <row r="176" spans="7:27" customFormat="1">
      <c r="G176" s="77"/>
      <c r="R176" s="77"/>
      <c r="S176" s="77"/>
      <c r="T176" s="77"/>
      <c r="U176" s="77"/>
      <c r="AA176" s="77"/>
    </row>
    <row r="177" spans="7:27" customFormat="1">
      <c r="G177" s="77"/>
      <c r="R177" s="77"/>
      <c r="S177" s="77"/>
      <c r="T177" s="77"/>
      <c r="U177" s="77"/>
      <c r="AA177" s="77"/>
    </row>
    <row r="178" spans="7:27" customFormat="1">
      <c r="G178" s="77"/>
      <c r="R178" s="77"/>
      <c r="S178" s="77"/>
      <c r="T178" s="77"/>
      <c r="U178" s="77"/>
      <c r="AA178" s="77"/>
    </row>
    <row r="179" spans="7:27" customFormat="1">
      <c r="G179" s="77"/>
      <c r="R179" s="77"/>
      <c r="S179" s="77"/>
      <c r="T179" s="77"/>
      <c r="U179" s="77"/>
      <c r="AA179" s="77"/>
    </row>
    <row r="180" spans="7:27" customFormat="1">
      <c r="G180" s="77"/>
      <c r="R180" s="77"/>
      <c r="S180" s="77"/>
      <c r="T180" s="77"/>
      <c r="U180" s="77"/>
      <c r="AA180" s="77"/>
    </row>
    <row r="181" spans="7:27" customFormat="1">
      <c r="G181" s="77"/>
      <c r="R181" s="77"/>
      <c r="S181" s="77"/>
      <c r="T181" s="77"/>
      <c r="U181" s="77"/>
      <c r="AA181" s="77"/>
    </row>
    <row r="182" spans="7:27" customFormat="1">
      <c r="G182" s="77"/>
      <c r="R182" s="77"/>
      <c r="S182" s="77"/>
      <c r="T182" s="77"/>
      <c r="U182" s="77"/>
      <c r="AA182" s="77"/>
    </row>
    <row r="183" spans="7:27" customFormat="1">
      <c r="G183" s="77"/>
      <c r="R183" s="77"/>
      <c r="S183" s="77"/>
      <c r="T183" s="77"/>
      <c r="U183" s="77"/>
      <c r="AA183" s="77"/>
    </row>
    <row r="184" spans="7:27" customFormat="1">
      <c r="G184" s="77"/>
      <c r="R184" s="77"/>
      <c r="S184" s="77"/>
      <c r="T184" s="77"/>
      <c r="U184" s="77"/>
      <c r="AA184" s="77"/>
    </row>
    <row r="185" spans="7:27" customFormat="1">
      <c r="G185" s="77"/>
      <c r="R185" s="77"/>
      <c r="S185" s="77"/>
      <c r="T185" s="77"/>
      <c r="U185" s="77"/>
      <c r="AA185" s="77"/>
    </row>
    <row r="186" spans="7:27" customFormat="1">
      <c r="G186" s="77"/>
      <c r="R186" s="77"/>
      <c r="S186" s="77"/>
      <c r="T186" s="77"/>
      <c r="U186" s="77"/>
      <c r="AA186" s="77"/>
    </row>
    <row r="187" spans="7:27" customFormat="1">
      <c r="G187" s="77"/>
      <c r="R187" s="77"/>
      <c r="S187" s="77"/>
      <c r="T187" s="77"/>
      <c r="U187" s="77"/>
      <c r="AA187" s="77"/>
    </row>
    <row r="188" spans="7:27" customFormat="1">
      <c r="G188" s="77"/>
      <c r="R188" s="77"/>
      <c r="S188" s="77"/>
      <c r="T188" s="77"/>
      <c r="U188" s="77"/>
      <c r="AA188" s="77"/>
    </row>
    <row r="189" spans="7:27" customFormat="1">
      <c r="G189" s="77"/>
      <c r="R189" s="77"/>
      <c r="S189" s="77"/>
      <c r="T189" s="77"/>
      <c r="U189" s="77"/>
      <c r="AA189" s="77"/>
    </row>
    <row r="190" spans="7:27" customFormat="1">
      <c r="G190" s="77"/>
      <c r="R190" s="77"/>
      <c r="S190" s="77"/>
      <c r="T190" s="77"/>
      <c r="U190" s="77"/>
      <c r="AA190" s="77"/>
    </row>
    <row r="191" spans="7:27" customFormat="1">
      <c r="G191" s="77"/>
      <c r="R191" s="77"/>
      <c r="S191" s="77"/>
      <c r="T191" s="77"/>
      <c r="U191" s="77"/>
      <c r="AA191" s="77"/>
    </row>
    <row r="192" spans="7:27" customFormat="1">
      <c r="G192" s="77"/>
      <c r="R192" s="77"/>
      <c r="S192" s="77"/>
      <c r="T192" s="77"/>
      <c r="U192" s="77"/>
      <c r="AA192" s="77"/>
    </row>
    <row r="193" spans="7:27" customFormat="1">
      <c r="G193" s="77"/>
      <c r="R193" s="77"/>
      <c r="S193" s="77"/>
      <c r="T193" s="77"/>
      <c r="U193" s="77"/>
      <c r="AA193" s="77"/>
    </row>
    <row r="194" spans="7:27" customFormat="1">
      <c r="G194" s="77"/>
      <c r="R194" s="77"/>
      <c r="S194" s="77"/>
      <c r="T194" s="77"/>
      <c r="U194" s="77"/>
      <c r="AA194" s="77"/>
    </row>
    <row r="195" spans="7:27" customFormat="1">
      <c r="G195" s="77"/>
      <c r="R195" s="77"/>
      <c r="S195" s="77"/>
      <c r="T195" s="77"/>
      <c r="U195" s="77"/>
      <c r="AA195" s="77"/>
    </row>
    <row r="196" spans="7:27" customFormat="1">
      <c r="G196" s="77"/>
      <c r="R196" s="77"/>
      <c r="S196" s="77"/>
      <c r="T196" s="77"/>
      <c r="U196" s="77"/>
      <c r="AA196" s="77"/>
    </row>
    <row r="197" spans="7:27" customFormat="1">
      <c r="G197" s="77"/>
      <c r="R197" s="77"/>
      <c r="S197" s="77"/>
      <c r="T197" s="77"/>
      <c r="U197" s="77"/>
      <c r="AA197" s="77"/>
    </row>
    <row r="198" spans="7:27" customFormat="1">
      <c r="G198" s="77"/>
      <c r="R198" s="77"/>
      <c r="S198" s="77"/>
      <c r="T198" s="77"/>
      <c r="U198" s="77"/>
      <c r="AA198" s="77"/>
    </row>
    <row r="199" spans="7:27" customFormat="1">
      <c r="G199" s="77"/>
      <c r="R199" s="77"/>
      <c r="S199" s="77"/>
      <c r="T199" s="77"/>
      <c r="U199" s="77"/>
      <c r="AA199" s="77"/>
    </row>
    <row r="200" spans="7:27" customFormat="1">
      <c r="G200" s="77"/>
      <c r="R200" s="77"/>
      <c r="S200" s="77"/>
      <c r="T200" s="77"/>
      <c r="U200" s="77"/>
      <c r="AA200" s="77"/>
    </row>
    <row r="201" spans="7:27" customFormat="1">
      <c r="G201" s="77"/>
      <c r="R201" s="77"/>
      <c r="S201" s="77"/>
      <c r="T201" s="77"/>
      <c r="U201" s="77"/>
      <c r="AA201" s="77"/>
    </row>
    <row r="202" spans="7:27" customFormat="1">
      <c r="G202" s="77"/>
      <c r="R202" s="77"/>
      <c r="S202" s="77"/>
      <c r="T202" s="77"/>
      <c r="U202" s="77"/>
      <c r="AA202" s="77"/>
    </row>
    <row r="203" spans="7:27" customFormat="1">
      <c r="G203" s="77"/>
      <c r="R203" s="77"/>
      <c r="S203" s="77"/>
      <c r="T203" s="77"/>
      <c r="U203" s="77"/>
      <c r="AA203" s="77"/>
    </row>
    <row r="204" spans="7:27" customFormat="1">
      <c r="G204" s="77"/>
      <c r="R204" s="77"/>
      <c r="S204" s="77"/>
      <c r="T204" s="77"/>
      <c r="U204" s="77"/>
      <c r="AA204" s="77"/>
    </row>
    <row r="205" spans="7:27" customFormat="1">
      <c r="G205" s="77"/>
      <c r="R205" s="77"/>
      <c r="S205" s="77"/>
      <c r="T205" s="77"/>
      <c r="U205" s="77"/>
      <c r="AA205" s="77"/>
    </row>
    <row r="206" spans="7:27" customFormat="1">
      <c r="G206" s="77"/>
      <c r="R206" s="77"/>
      <c r="S206" s="77"/>
      <c r="T206" s="77"/>
      <c r="U206" s="77"/>
      <c r="AA206" s="77"/>
    </row>
    <row r="207" spans="7:27" customFormat="1">
      <c r="G207" s="77"/>
      <c r="R207" s="77"/>
      <c r="S207" s="77"/>
      <c r="T207" s="77"/>
      <c r="U207" s="77"/>
      <c r="AA207" s="77"/>
    </row>
    <row r="208" spans="7:27" customFormat="1">
      <c r="G208" s="77"/>
      <c r="R208" s="77"/>
      <c r="S208" s="77"/>
      <c r="T208" s="77"/>
      <c r="U208" s="77"/>
      <c r="AA208" s="77"/>
    </row>
    <row r="209" spans="7:27" customFormat="1">
      <c r="G209" s="77"/>
      <c r="R209" s="77"/>
      <c r="S209" s="77"/>
      <c r="T209" s="77"/>
      <c r="U209" s="77"/>
      <c r="AA209" s="77"/>
    </row>
    <row r="210" spans="7:27" customFormat="1">
      <c r="G210" s="77"/>
      <c r="R210" s="77"/>
      <c r="S210" s="77"/>
      <c r="T210" s="77"/>
      <c r="U210" s="77"/>
      <c r="AA210" s="77"/>
    </row>
    <row r="211" spans="7:27" customFormat="1">
      <c r="G211" s="77"/>
      <c r="R211" s="77"/>
      <c r="S211" s="77"/>
      <c r="T211" s="77"/>
      <c r="U211" s="77"/>
      <c r="AA211" s="77"/>
    </row>
    <row r="212" spans="7:27" customFormat="1">
      <c r="G212" s="77"/>
      <c r="R212" s="77"/>
      <c r="S212" s="77"/>
      <c r="T212" s="77"/>
      <c r="U212" s="77"/>
      <c r="AA212" s="77"/>
    </row>
    <row r="213" spans="7:27" customFormat="1">
      <c r="G213" s="77"/>
      <c r="R213" s="77"/>
      <c r="S213" s="77"/>
      <c r="T213" s="77"/>
      <c r="U213" s="77"/>
      <c r="AA213" s="77"/>
    </row>
    <row r="214" spans="7:27" customFormat="1">
      <c r="G214" s="77"/>
      <c r="R214" s="77"/>
      <c r="S214" s="77"/>
      <c r="T214" s="77"/>
      <c r="U214" s="77"/>
      <c r="AA214" s="77"/>
    </row>
    <row r="215" spans="7:27" customFormat="1">
      <c r="G215" s="77"/>
      <c r="R215" s="77"/>
      <c r="S215" s="77"/>
      <c r="T215" s="77"/>
      <c r="U215" s="77"/>
      <c r="AA215" s="77"/>
    </row>
    <row r="216" spans="7:27" customFormat="1">
      <c r="G216" s="77"/>
      <c r="R216" s="77"/>
      <c r="S216" s="77"/>
      <c r="T216" s="77"/>
      <c r="U216" s="77"/>
      <c r="AA216" s="77"/>
    </row>
    <row r="217" spans="7:27" customFormat="1">
      <c r="G217" s="77"/>
      <c r="R217" s="77"/>
      <c r="S217" s="77"/>
      <c r="T217" s="77"/>
      <c r="U217" s="77"/>
      <c r="AA217" s="77"/>
    </row>
    <row r="218" spans="7:27" customFormat="1">
      <c r="G218" s="77"/>
      <c r="R218" s="77"/>
      <c r="S218" s="77"/>
      <c r="T218" s="77"/>
      <c r="U218" s="77"/>
      <c r="AA218" s="77"/>
    </row>
    <row r="219" spans="7:27" customFormat="1">
      <c r="G219" s="77"/>
      <c r="R219" s="77"/>
      <c r="S219" s="77"/>
      <c r="T219" s="77"/>
      <c r="U219" s="77"/>
      <c r="AA219" s="77"/>
    </row>
    <row r="220" spans="7:27" customFormat="1">
      <c r="G220" s="77"/>
      <c r="R220" s="77"/>
      <c r="S220" s="77"/>
      <c r="T220" s="77"/>
      <c r="U220" s="77"/>
      <c r="AA220" s="77"/>
    </row>
    <row r="221" spans="7:27" customFormat="1">
      <c r="G221" s="77"/>
      <c r="R221" s="77"/>
      <c r="S221" s="77"/>
      <c r="T221" s="77"/>
      <c r="U221" s="77"/>
      <c r="AA221" s="77"/>
    </row>
    <row r="222" spans="7:27" customFormat="1">
      <c r="G222" s="77"/>
      <c r="R222" s="77"/>
      <c r="S222" s="77"/>
      <c r="T222" s="77"/>
      <c r="U222" s="77"/>
      <c r="AA222" s="77"/>
    </row>
    <row r="223" spans="7:27" customFormat="1">
      <c r="G223" s="77"/>
      <c r="R223" s="77"/>
      <c r="S223" s="77"/>
      <c r="T223" s="77"/>
      <c r="U223" s="77"/>
      <c r="AA223" s="77"/>
    </row>
    <row r="224" spans="7:27" customFormat="1">
      <c r="G224" s="77"/>
      <c r="R224" s="77"/>
      <c r="S224" s="77"/>
      <c r="T224" s="77"/>
      <c r="U224" s="77"/>
      <c r="AA224" s="77"/>
    </row>
    <row r="225" spans="7:27" customFormat="1">
      <c r="G225" s="77"/>
      <c r="R225" s="77"/>
      <c r="S225" s="77"/>
      <c r="T225" s="77"/>
      <c r="U225" s="77"/>
      <c r="AA225" s="77"/>
    </row>
    <row r="226" spans="7:27" customFormat="1">
      <c r="G226" s="77"/>
      <c r="R226" s="77"/>
      <c r="S226" s="77"/>
      <c r="T226" s="77"/>
      <c r="U226" s="77"/>
      <c r="AA226" s="77"/>
    </row>
    <row r="227" spans="7:27" customFormat="1">
      <c r="G227" s="77"/>
      <c r="R227" s="77"/>
      <c r="S227" s="77"/>
      <c r="T227" s="77"/>
      <c r="U227" s="77"/>
      <c r="AA227" s="77"/>
    </row>
    <row r="228" spans="7:27" customFormat="1">
      <c r="G228" s="77"/>
      <c r="R228" s="77"/>
      <c r="S228" s="77"/>
      <c r="T228" s="77"/>
      <c r="U228" s="77"/>
      <c r="AA228" s="77"/>
    </row>
    <row r="229" spans="7:27" customFormat="1">
      <c r="G229" s="77"/>
      <c r="R229" s="77"/>
      <c r="S229" s="77"/>
      <c r="T229" s="77"/>
      <c r="U229" s="77"/>
      <c r="AA229" s="77"/>
    </row>
    <row r="230" spans="7:27" customFormat="1">
      <c r="G230" s="77"/>
      <c r="R230" s="77"/>
      <c r="S230" s="77"/>
      <c r="T230" s="77"/>
      <c r="U230" s="77"/>
      <c r="AA230" s="77"/>
    </row>
    <row r="231" spans="7:27" customFormat="1">
      <c r="G231" s="77"/>
      <c r="R231" s="77"/>
      <c r="S231" s="77"/>
      <c r="T231" s="77"/>
      <c r="U231" s="77"/>
      <c r="AA231" s="77"/>
    </row>
    <row r="232" spans="7:27" customFormat="1">
      <c r="G232" s="77"/>
      <c r="R232" s="77"/>
      <c r="S232" s="77"/>
      <c r="T232" s="77"/>
      <c r="U232" s="77"/>
      <c r="AA232" s="77"/>
    </row>
    <row r="233" spans="7:27" customFormat="1">
      <c r="G233" s="77"/>
      <c r="R233" s="77"/>
      <c r="S233" s="77"/>
      <c r="T233" s="77"/>
      <c r="U233" s="77"/>
      <c r="AA233" s="77"/>
    </row>
    <row r="234" spans="7:27" customFormat="1">
      <c r="G234" s="77"/>
      <c r="R234" s="77"/>
      <c r="S234" s="77"/>
      <c r="T234" s="77"/>
      <c r="U234" s="77"/>
      <c r="AA234" s="77"/>
    </row>
    <row r="235" spans="7:27" customFormat="1">
      <c r="G235" s="77"/>
      <c r="R235" s="77"/>
      <c r="S235" s="77"/>
      <c r="T235" s="77"/>
      <c r="U235" s="77"/>
      <c r="AA235" s="77"/>
    </row>
    <row r="236" spans="7:27" customFormat="1">
      <c r="G236" s="77"/>
      <c r="R236" s="77"/>
      <c r="S236" s="77"/>
      <c r="T236" s="77"/>
      <c r="U236" s="77"/>
      <c r="AA236" s="77"/>
    </row>
    <row r="237" spans="7:27" customFormat="1">
      <c r="G237" s="77"/>
      <c r="R237" s="77"/>
      <c r="S237" s="77"/>
      <c r="T237" s="77"/>
      <c r="U237" s="77"/>
      <c r="AA237" s="77"/>
    </row>
    <row r="238" spans="7:27" customFormat="1">
      <c r="G238" s="77"/>
      <c r="R238" s="77"/>
      <c r="S238" s="77"/>
      <c r="T238" s="77"/>
      <c r="U238" s="77"/>
      <c r="AA238" s="77"/>
    </row>
    <row r="239" spans="7:27" customFormat="1">
      <c r="G239" s="77"/>
      <c r="R239" s="77"/>
      <c r="S239" s="77"/>
      <c r="T239" s="77"/>
      <c r="U239" s="77"/>
      <c r="AA239" s="77"/>
    </row>
    <row r="240" spans="7:27" customFormat="1">
      <c r="G240" s="77"/>
      <c r="R240" s="77"/>
      <c r="S240" s="77"/>
      <c r="T240" s="77"/>
      <c r="U240" s="77"/>
      <c r="AA240" s="77"/>
    </row>
    <row r="241" spans="7:27" customFormat="1">
      <c r="G241" s="77"/>
      <c r="R241" s="77"/>
      <c r="S241" s="77"/>
      <c r="T241" s="77"/>
      <c r="U241" s="77"/>
      <c r="AA241" s="77"/>
    </row>
    <row r="242" spans="7:27" customFormat="1">
      <c r="G242" s="77"/>
      <c r="R242" s="77"/>
      <c r="S242" s="77"/>
      <c r="T242" s="77"/>
      <c r="U242" s="77"/>
      <c r="AA242" s="77"/>
    </row>
    <row r="243" spans="7:27" customFormat="1">
      <c r="G243" s="77"/>
      <c r="R243" s="77"/>
      <c r="S243" s="77"/>
      <c r="T243" s="77"/>
      <c r="U243" s="77"/>
      <c r="AA243" s="77"/>
    </row>
    <row r="244" spans="7:27" customFormat="1">
      <c r="G244" s="77"/>
      <c r="R244" s="77"/>
      <c r="S244" s="77"/>
      <c r="T244" s="77"/>
      <c r="U244" s="77"/>
      <c r="AA244" s="77"/>
    </row>
    <row r="245" spans="7:27" customFormat="1">
      <c r="G245" s="77"/>
      <c r="R245" s="77"/>
      <c r="S245" s="77"/>
      <c r="T245" s="77"/>
      <c r="U245" s="77"/>
      <c r="AA245" s="77"/>
    </row>
    <row r="246" spans="7:27" customFormat="1">
      <c r="G246" s="77"/>
      <c r="R246" s="77"/>
      <c r="S246" s="77"/>
      <c r="T246" s="77"/>
      <c r="U246" s="77"/>
      <c r="AA246" s="77"/>
    </row>
    <row r="247" spans="7:27" customFormat="1">
      <c r="G247" s="77"/>
      <c r="R247" s="77"/>
      <c r="S247" s="77"/>
      <c r="T247" s="77"/>
      <c r="U247" s="77"/>
      <c r="AA247" s="77"/>
    </row>
    <row r="248" spans="7:27" customFormat="1">
      <c r="G248" s="77"/>
      <c r="R248" s="77"/>
      <c r="S248" s="77"/>
      <c r="T248" s="77"/>
      <c r="U248" s="77"/>
      <c r="AA248" s="77"/>
    </row>
    <row r="249" spans="7:27" customFormat="1">
      <c r="G249" s="77"/>
      <c r="R249" s="77"/>
      <c r="S249" s="77"/>
      <c r="T249" s="77"/>
      <c r="U249" s="77"/>
      <c r="AA249" s="77"/>
    </row>
    <row r="250" spans="7:27" customFormat="1">
      <c r="G250" s="77"/>
      <c r="R250" s="77"/>
      <c r="S250" s="77"/>
      <c r="T250" s="77"/>
      <c r="U250" s="77"/>
      <c r="AA250" s="77"/>
    </row>
    <row r="251" spans="7:27" customFormat="1">
      <c r="G251" s="77"/>
      <c r="R251" s="77"/>
      <c r="S251" s="77"/>
      <c r="T251" s="77"/>
      <c r="U251" s="77"/>
      <c r="AA251" s="77"/>
    </row>
    <row r="252" spans="7:27" customFormat="1">
      <c r="G252" s="77"/>
      <c r="R252" s="77"/>
      <c r="S252" s="77"/>
      <c r="T252" s="77"/>
      <c r="U252" s="77"/>
      <c r="AA252" s="77"/>
    </row>
    <row r="253" spans="7:27" customFormat="1">
      <c r="G253" s="77"/>
      <c r="R253" s="77"/>
      <c r="S253" s="77"/>
      <c r="T253" s="77"/>
      <c r="U253" s="77"/>
      <c r="AA253" s="77"/>
    </row>
    <row r="254" spans="7:27" customFormat="1">
      <c r="G254" s="77"/>
      <c r="R254" s="77"/>
      <c r="S254" s="77"/>
      <c r="T254" s="77"/>
      <c r="U254" s="77"/>
      <c r="AA254" s="77"/>
    </row>
    <row r="255" spans="7:27" customFormat="1">
      <c r="G255" s="77"/>
      <c r="R255" s="77"/>
      <c r="S255" s="77"/>
      <c r="T255" s="77"/>
      <c r="U255" s="77"/>
      <c r="AA255" s="77"/>
    </row>
    <row r="256" spans="7:27" customFormat="1">
      <c r="G256" s="77"/>
      <c r="R256" s="77"/>
      <c r="S256" s="77"/>
      <c r="T256" s="77"/>
      <c r="U256" s="77"/>
      <c r="AA256" s="77"/>
    </row>
    <row r="257" spans="7:27" customFormat="1">
      <c r="G257" s="77"/>
      <c r="R257" s="77"/>
      <c r="S257" s="77"/>
      <c r="T257" s="77"/>
      <c r="U257" s="77"/>
      <c r="AA257" s="77"/>
    </row>
    <row r="258" spans="7:27" customFormat="1">
      <c r="G258" s="77"/>
      <c r="R258" s="77"/>
      <c r="S258" s="77"/>
      <c r="T258" s="77"/>
      <c r="U258" s="77"/>
      <c r="AA258" s="77"/>
    </row>
    <row r="259" spans="7:27" customFormat="1">
      <c r="G259" s="77"/>
      <c r="R259" s="77"/>
      <c r="S259" s="77"/>
      <c r="T259" s="77"/>
      <c r="U259" s="77"/>
      <c r="AA259" s="77"/>
    </row>
    <row r="260" spans="7:27" customFormat="1">
      <c r="G260" s="77"/>
      <c r="R260" s="77"/>
      <c r="S260" s="77"/>
      <c r="T260" s="77"/>
      <c r="U260" s="77"/>
      <c r="AA260" s="77"/>
    </row>
    <row r="261" spans="7:27" customFormat="1">
      <c r="G261" s="77"/>
      <c r="R261" s="77"/>
      <c r="S261" s="77"/>
      <c r="T261" s="77"/>
      <c r="U261" s="77"/>
      <c r="AA261" s="77"/>
    </row>
    <row r="262" spans="7:27" customFormat="1">
      <c r="G262" s="77"/>
      <c r="R262" s="77"/>
      <c r="S262" s="77"/>
      <c r="T262" s="77"/>
      <c r="U262" s="77"/>
      <c r="AA262" s="77"/>
    </row>
    <row r="263" spans="7:27" customFormat="1">
      <c r="G263" s="77"/>
      <c r="R263" s="77"/>
      <c r="S263" s="77"/>
      <c r="T263" s="77"/>
      <c r="U263" s="77"/>
      <c r="AA263" s="77"/>
    </row>
    <row r="264" spans="7:27" customFormat="1">
      <c r="G264" s="77"/>
      <c r="R264" s="77"/>
      <c r="S264" s="77"/>
      <c r="T264" s="77"/>
      <c r="U264" s="77"/>
      <c r="AA264" s="77"/>
    </row>
    <row r="265" spans="7:27" customFormat="1">
      <c r="G265" s="77"/>
      <c r="R265" s="77"/>
      <c r="S265" s="77"/>
      <c r="T265" s="77"/>
      <c r="U265" s="77"/>
      <c r="AA265" s="77"/>
    </row>
    <row r="266" spans="7:27" customFormat="1">
      <c r="G266" s="77"/>
      <c r="R266" s="77"/>
      <c r="S266" s="77"/>
      <c r="T266" s="77"/>
      <c r="U266" s="77"/>
      <c r="AA266" s="77"/>
    </row>
    <row r="267" spans="7:27" customFormat="1">
      <c r="G267" s="77"/>
      <c r="R267" s="77"/>
      <c r="S267" s="77"/>
      <c r="T267" s="77"/>
      <c r="U267" s="77"/>
      <c r="AA267" s="77"/>
    </row>
    <row r="268" spans="7:27" customFormat="1">
      <c r="G268" s="77"/>
      <c r="R268" s="77"/>
      <c r="S268" s="77"/>
      <c r="T268" s="77"/>
      <c r="U268" s="77"/>
      <c r="AA268" s="77"/>
    </row>
    <row r="269" spans="7:27" customFormat="1">
      <c r="G269" s="77"/>
      <c r="R269" s="77"/>
      <c r="S269" s="77"/>
      <c r="T269" s="77"/>
      <c r="U269" s="77"/>
      <c r="AA269" s="77"/>
    </row>
    <row r="270" spans="7:27" customFormat="1">
      <c r="G270" s="77"/>
      <c r="R270" s="77"/>
      <c r="S270" s="77"/>
      <c r="T270" s="77"/>
      <c r="U270" s="77"/>
      <c r="AA270" s="77"/>
    </row>
    <row r="271" spans="7:27" customFormat="1">
      <c r="G271" s="77"/>
      <c r="R271" s="77"/>
      <c r="S271" s="77"/>
      <c r="T271" s="77"/>
      <c r="U271" s="77"/>
      <c r="AA271" s="77"/>
    </row>
    <row r="272" spans="7:27" customFormat="1">
      <c r="G272" s="77"/>
      <c r="R272" s="77"/>
      <c r="S272" s="77"/>
      <c r="T272" s="77"/>
      <c r="U272" s="77"/>
      <c r="AA272" s="77"/>
    </row>
    <row r="273" spans="7:27" customFormat="1">
      <c r="G273" s="77"/>
      <c r="R273" s="77"/>
      <c r="S273" s="77"/>
      <c r="T273" s="77"/>
      <c r="U273" s="77"/>
      <c r="AA273" s="77"/>
    </row>
    <row r="274" spans="7:27" customFormat="1">
      <c r="G274" s="77"/>
      <c r="R274" s="77"/>
      <c r="S274" s="77"/>
      <c r="T274" s="77"/>
      <c r="U274" s="77"/>
      <c r="AA274" s="77"/>
    </row>
    <row r="275" spans="7:27" customFormat="1">
      <c r="G275" s="77"/>
      <c r="R275" s="77"/>
      <c r="S275" s="77"/>
      <c r="T275" s="77"/>
      <c r="U275" s="77"/>
      <c r="AA275" s="77"/>
    </row>
    <row r="276" spans="7:27" customFormat="1">
      <c r="G276" s="77"/>
      <c r="R276" s="77"/>
      <c r="S276" s="77"/>
      <c r="T276" s="77"/>
      <c r="U276" s="77"/>
      <c r="AA276" s="77"/>
    </row>
    <row r="277" spans="7:27" customFormat="1">
      <c r="G277" s="77"/>
      <c r="R277" s="77"/>
      <c r="S277" s="77"/>
      <c r="T277" s="77"/>
      <c r="U277" s="77"/>
      <c r="AA277" s="77"/>
    </row>
    <row r="278" spans="7:27" customFormat="1">
      <c r="G278" s="77"/>
      <c r="R278" s="77"/>
      <c r="S278" s="77"/>
      <c r="T278" s="77"/>
      <c r="U278" s="77"/>
      <c r="AA278" s="77"/>
    </row>
    <row r="279" spans="7:27" customFormat="1">
      <c r="G279" s="77"/>
      <c r="R279" s="77"/>
      <c r="S279" s="77"/>
      <c r="T279" s="77"/>
      <c r="U279" s="77"/>
      <c r="AA279" s="77"/>
    </row>
    <row r="280" spans="7:27" customFormat="1">
      <c r="G280" s="77"/>
      <c r="R280" s="77"/>
      <c r="S280" s="77"/>
      <c r="T280" s="77"/>
      <c r="U280" s="77"/>
      <c r="AA280" s="77"/>
    </row>
    <row r="281" spans="7:27" customFormat="1">
      <c r="G281" s="77"/>
      <c r="R281" s="77"/>
      <c r="S281" s="77"/>
      <c r="T281" s="77"/>
      <c r="U281" s="77"/>
      <c r="AA281" s="77"/>
    </row>
    <row r="282" spans="7:27" customFormat="1">
      <c r="G282" s="77"/>
      <c r="R282" s="77"/>
      <c r="S282" s="77"/>
      <c r="T282" s="77"/>
      <c r="U282" s="77"/>
      <c r="AA282" s="77"/>
    </row>
    <row r="283" spans="7:27" customFormat="1">
      <c r="G283" s="77"/>
      <c r="R283" s="77"/>
      <c r="S283" s="77"/>
      <c r="T283" s="77"/>
      <c r="U283" s="77"/>
      <c r="AA283" s="77"/>
    </row>
    <row r="284" spans="7:27" customFormat="1">
      <c r="G284" s="77"/>
      <c r="R284" s="77"/>
      <c r="S284" s="77"/>
      <c r="T284" s="77"/>
      <c r="U284" s="77"/>
      <c r="AA284" s="77"/>
    </row>
    <row r="285" spans="7:27" customFormat="1">
      <c r="G285" s="77"/>
      <c r="R285" s="77"/>
      <c r="S285" s="77"/>
      <c r="T285" s="77"/>
      <c r="U285" s="77"/>
      <c r="AA285" s="77"/>
    </row>
    <row r="286" spans="7:27" customFormat="1">
      <c r="G286" s="77"/>
      <c r="R286" s="77"/>
      <c r="S286" s="77"/>
      <c r="T286" s="77"/>
      <c r="U286" s="77"/>
      <c r="AA286" s="77"/>
    </row>
    <row r="287" spans="7:27" customFormat="1">
      <c r="G287" s="77"/>
      <c r="R287" s="77"/>
      <c r="S287" s="77"/>
      <c r="T287" s="77"/>
      <c r="U287" s="77"/>
      <c r="AA287" s="77"/>
    </row>
    <row r="288" spans="7:27" customFormat="1">
      <c r="G288" s="77"/>
      <c r="R288" s="77"/>
      <c r="S288" s="77"/>
      <c r="T288" s="77"/>
      <c r="U288" s="77"/>
      <c r="AA288" s="77"/>
    </row>
    <row r="289" spans="7:27" customFormat="1">
      <c r="G289" s="77"/>
      <c r="R289" s="77"/>
      <c r="S289" s="77"/>
      <c r="T289" s="77"/>
      <c r="U289" s="77"/>
      <c r="AA289" s="77"/>
    </row>
    <row r="290" spans="7:27" customFormat="1">
      <c r="G290" s="77"/>
      <c r="R290" s="77"/>
      <c r="S290" s="77"/>
      <c r="T290" s="77"/>
      <c r="U290" s="77"/>
      <c r="AA290" s="77"/>
    </row>
    <row r="291" spans="7:27" customFormat="1">
      <c r="G291" s="77"/>
      <c r="R291" s="77"/>
      <c r="S291" s="77"/>
      <c r="T291" s="77"/>
      <c r="U291" s="77"/>
      <c r="AA291" s="77"/>
    </row>
    <row r="292" spans="7:27" customFormat="1">
      <c r="G292" s="77"/>
      <c r="R292" s="77"/>
      <c r="S292" s="77"/>
      <c r="T292" s="77"/>
      <c r="U292" s="77"/>
      <c r="AA292" s="77"/>
    </row>
    <row r="293" spans="7:27" customFormat="1">
      <c r="G293" s="77"/>
      <c r="R293" s="77"/>
      <c r="S293" s="77"/>
      <c r="T293" s="77"/>
      <c r="U293" s="77"/>
      <c r="AA293" s="77"/>
    </row>
    <row r="294" spans="7:27" customFormat="1">
      <c r="G294" s="77"/>
      <c r="R294" s="77"/>
      <c r="S294" s="77"/>
      <c r="T294" s="77"/>
      <c r="U294" s="77"/>
      <c r="AA294" s="77"/>
    </row>
    <row r="295" spans="7:27" customFormat="1">
      <c r="G295" s="77"/>
      <c r="R295" s="77"/>
      <c r="S295" s="77"/>
      <c r="T295" s="77"/>
      <c r="U295" s="77"/>
      <c r="AA295" s="77"/>
    </row>
    <row r="296" spans="7:27" customFormat="1">
      <c r="G296" s="77"/>
      <c r="R296" s="77"/>
      <c r="S296" s="77"/>
      <c r="T296" s="77"/>
      <c r="U296" s="77"/>
      <c r="AA296" s="77"/>
    </row>
    <row r="297" spans="7:27" customFormat="1">
      <c r="G297" s="77"/>
      <c r="R297" s="77"/>
      <c r="S297" s="77"/>
      <c r="T297" s="77"/>
      <c r="U297" s="77"/>
      <c r="AA297" s="77"/>
    </row>
    <row r="298" spans="7:27" customFormat="1">
      <c r="G298" s="77"/>
      <c r="R298" s="77"/>
      <c r="S298" s="77"/>
      <c r="T298" s="77"/>
      <c r="U298" s="77"/>
      <c r="AA298" s="77"/>
    </row>
    <row r="299" spans="7:27" customFormat="1">
      <c r="G299" s="77"/>
      <c r="R299" s="77"/>
      <c r="S299" s="77"/>
      <c r="T299" s="77"/>
      <c r="U299" s="77"/>
      <c r="AA299" s="77"/>
    </row>
    <row r="300" spans="7:27" customFormat="1">
      <c r="G300" s="77"/>
      <c r="R300" s="77"/>
      <c r="S300" s="77"/>
      <c r="T300" s="77"/>
      <c r="U300" s="77"/>
      <c r="AA300" s="77"/>
    </row>
    <row r="301" spans="7:27" customFormat="1">
      <c r="G301" s="77"/>
      <c r="R301" s="77"/>
      <c r="S301" s="77"/>
      <c r="T301" s="77"/>
      <c r="U301" s="77"/>
      <c r="AA301" s="77"/>
    </row>
    <row r="302" spans="7:27" customFormat="1">
      <c r="G302" s="77"/>
      <c r="R302" s="77"/>
      <c r="S302" s="77"/>
      <c r="T302" s="77"/>
      <c r="U302" s="77"/>
      <c r="AA302" s="77"/>
    </row>
    <row r="303" spans="7:27" customFormat="1">
      <c r="G303" s="77"/>
      <c r="R303" s="77"/>
      <c r="S303" s="77"/>
      <c r="T303" s="77"/>
      <c r="U303" s="77"/>
      <c r="AA303" s="77"/>
    </row>
    <row r="304" spans="7:27" customFormat="1">
      <c r="G304" s="77"/>
      <c r="R304" s="77"/>
      <c r="S304" s="77"/>
      <c r="T304" s="77"/>
      <c r="U304" s="77"/>
      <c r="AA304" s="77"/>
    </row>
    <row r="305" spans="7:27" customFormat="1">
      <c r="G305" s="77"/>
      <c r="R305" s="77"/>
      <c r="S305" s="77"/>
      <c r="T305" s="77"/>
      <c r="U305" s="77"/>
      <c r="AA305" s="77"/>
    </row>
    <row r="306" spans="7:27" customFormat="1">
      <c r="G306" s="77"/>
      <c r="R306" s="77"/>
      <c r="S306" s="77"/>
      <c r="T306" s="77"/>
      <c r="U306" s="77"/>
      <c r="AA306" s="77"/>
    </row>
    <row r="307" spans="7:27" customFormat="1">
      <c r="G307" s="77"/>
      <c r="R307" s="77"/>
      <c r="S307" s="77"/>
      <c r="T307" s="77"/>
      <c r="U307" s="77"/>
      <c r="AA307" s="77"/>
    </row>
    <row r="308" spans="7:27" customFormat="1">
      <c r="G308" s="77"/>
      <c r="R308" s="77"/>
      <c r="S308" s="77"/>
      <c r="T308" s="77"/>
      <c r="U308" s="77"/>
      <c r="AA308" s="77"/>
    </row>
    <row r="309" spans="7:27" customFormat="1">
      <c r="G309" s="77"/>
      <c r="R309" s="77"/>
      <c r="S309" s="77"/>
      <c r="T309" s="77"/>
      <c r="U309" s="77"/>
      <c r="AA309" s="77"/>
    </row>
    <row r="310" spans="7:27" customFormat="1">
      <c r="G310" s="77"/>
      <c r="R310" s="77"/>
      <c r="S310" s="77"/>
      <c r="T310" s="77"/>
      <c r="U310" s="77"/>
      <c r="AA310" s="77"/>
    </row>
    <row r="311" spans="7:27" customFormat="1">
      <c r="G311" s="77"/>
      <c r="R311" s="77"/>
      <c r="S311" s="77"/>
      <c r="T311" s="77"/>
      <c r="U311" s="77"/>
      <c r="AA311" s="77"/>
    </row>
    <row r="312" spans="7:27" customFormat="1">
      <c r="G312" s="77"/>
      <c r="R312" s="77"/>
      <c r="S312" s="77"/>
      <c r="T312" s="77"/>
      <c r="U312" s="77"/>
      <c r="AA312" s="77"/>
    </row>
    <row r="313" spans="7:27" customFormat="1">
      <c r="G313" s="77"/>
      <c r="R313" s="77"/>
      <c r="S313" s="77"/>
      <c r="T313" s="77"/>
      <c r="U313" s="77"/>
      <c r="AA313" s="77"/>
    </row>
    <row r="314" spans="7:27" customFormat="1">
      <c r="G314" s="77"/>
      <c r="R314" s="77"/>
      <c r="S314" s="77"/>
      <c r="T314" s="77"/>
      <c r="U314" s="77"/>
      <c r="AA314" s="77"/>
    </row>
    <row r="315" spans="7:27" customFormat="1">
      <c r="G315" s="77"/>
      <c r="R315" s="77"/>
      <c r="S315" s="77"/>
      <c r="T315" s="77"/>
      <c r="U315" s="77"/>
      <c r="AA315" s="77"/>
    </row>
    <row r="316" spans="7:27" customFormat="1">
      <c r="G316" s="77"/>
      <c r="R316" s="77"/>
      <c r="S316" s="77"/>
      <c r="T316" s="77"/>
      <c r="U316" s="77"/>
      <c r="AA316" s="77"/>
    </row>
    <row r="317" spans="7:27" customFormat="1">
      <c r="G317" s="77"/>
      <c r="R317" s="77"/>
      <c r="S317" s="77"/>
      <c r="T317" s="77"/>
      <c r="U317" s="77"/>
      <c r="AA317" s="77"/>
    </row>
    <row r="318" spans="7:27" customFormat="1">
      <c r="G318" s="77"/>
      <c r="R318" s="77"/>
      <c r="S318" s="77"/>
      <c r="T318" s="77"/>
      <c r="U318" s="77"/>
      <c r="AA318" s="77"/>
    </row>
    <row r="319" spans="7:27" customFormat="1">
      <c r="G319" s="77"/>
      <c r="R319" s="77"/>
      <c r="S319" s="77"/>
      <c r="T319" s="77"/>
      <c r="U319" s="77"/>
      <c r="AA319" s="77"/>
    </row>
    <row r="320" spans="7:27" customFormat="1">
      <c r="G320" s="77"/>
      <c r="R320" s="77"/>
      <c r="S320" s="77"/>
      <c r="T320" s="77"/>
      <c r="U320" s="77"/>
      <c r="AA320" s="77"/>
    </row>
    <row r="321" spans="7:27" customFormat="1">
      <c r="G321" s="77"/>
      <c r="R321" s="77"/>
      <c r="S321" s="77"/>
      <c r="T321" s="77"/>
      <c r="U321" s="77"/>
      <c r="AA321" s="77"/>
    </row>
    <row r="322" spans="7:27" customFormat="1">
      <c r="G322" s="77"/>
      <c r="R322" s="77"/>
      <c r="S322" s="77"/>
      <c r="T322" s="77"/>
      <c r="U322" s="77"/>
      <c r="AA322" s="77"/>
    </row>
    <row r="323" spans="7:27" customFormat="1">
      <c r="G323" s="77"/>
      <c r="R323" s="77"/>
      <c r="S323" s="77"/>
      <c r="T323" s="77"/>
      <c r="U323" s="77"/>
      <c r="AA323" s="77"/>
    </row>
    <row r="324" spans="7:27" customFormat="1">
      <c r="G324" s="77"/>
      <c r="R324" s="77"/>
      <c r="S324" s="77"/>
      <c r="T324" s="77"/>
      <c r="U324" s="77"/>
      <c r="AA324" s="77"/>
    </row>
    <row r="325" spans="7:27" customFormat="1">
      <c r="G325" s="77"/>
      <c r="R325" s="77"/>
      <c r="S325" s="77"/>
      <c r="T325" s="77"/>
      <c r="U325" s="77"/>
      <c r="AA325" s="77"/>
    </row>
    <row r="326" spans="7:27" customFormat="1">
      <c r="G326" s="77"/>
      <c r="R326" s="77"/>
      <c r="S326" s="77"/>
      <c r="T326" s="77"/>
      <c r="U326" s="77"/>
      <c r="AA326" s="77"/>
    </row>
    <row r="327" spans="7:27" customFormat="1">
      <c r="G327" s="77"/>
      <c r="R327" s="77"/>
      <c r="S327" s="77"/>
      <c r="T327" s="77"/>
      <c r="U327" s="77"/>
      <c r="AA327" s="77"/>
    </row>
    <row r="328" spans="7:27" customFormat="1">
      <c r="G328" s="77"/>
      <c r="R328" s="77"/>
      <c r="S328" s="77"/>
      <c r="T328" s="77"/>
      <c r="U328" s="77"/>
      <c r="AA328" s="77"/>
    </row>
    <row r="329" spans="7:27" customFormat="1">
      <c r="G329" s="77"/>
      <c r="R329" s="77"/>
      <c r="S329" s="77"/>
      <c r="T329" s="77"/>
      <c r="U329" s="77"/>
      <c r="AA329" s="77"/>
    </row>
    <row r="330" spans="7:27" customFormat="1">
      <c r="G330" s="77"/>
      <c r="R330" s="77"/>
      <c r="S330" s="77"/>
      <c r="T330" s="77"/>
      <c r="U330" s="77"/>
      <c r="AA330" s="77"/>
    </row>
    <row r="331" spans="7:27" customFormat="1">
      <c r="G331" s="77"/>
      <c r="R331" s="77"/>
      <c r="S331" s="77"/>
      <c r="T331" s="77"/>
      <c r="U331" s="77"/>
      <c r="AA331" s="77"/>
    </row>
    <row r="332" spans="7:27" customFormat="1">
      <c r="G332" s="77"/>
      <c r="R332" s="77"/>
      <c r="S332" s="77"/>
      <c r="T332" s="77"/>
      <c r="U332" s="77"/>
      <c r="AA332" s="77"/>
    </row>
    <row r="333" spans="7:27" customFormat="1">
      <c r="G333" s="77"/>
      <c r="R333" s="77"/>
      <c r="S333" s="77"/>
      <c r="T333" s="77"/>
      <c r="U333" s="77"/>
      <c r="AA333" s="77"/>
    </row>
    <row r="334" spans="7:27" customFormat="1">
      <c r="G334" s="77"/>
      <c r="R334" s="77"/>
      <c r="S334" s="77"/>
      <c r="T334" s="77"/>
      <c r="U334" s="77"/>
      <c r="AA334" s="77"/>
    </row>
    <row r="335" spans="7:27" customFormat="1">
      <c r="G335" s="77"/>
      <c r="R335" s="77"/>
      <c r="S335" s="77"/>
      <c r="T335" s="77"/>
      <c r="U335" s="77"/>
      <c r="AA335" s="77"/>
    </row>
    <row r="336" spans="7:27" customFormat="1">
      <c r="G336" s="77"/>
      <c r="R336" s="77"/>
      <c r="S336" s="77"/>
      <c r="T336" s="77"/>
      <c r="U336" s="77"/>
      <c r="AA336" s="77"/>
    </row>
    <row r="337" spans="7:27" customFormat="1">
      <c r="G337" s="77"/>
      <c r="R337" s="77"/>
      <c r="S337" s="77"/>
      <c r="T337" s="77"/>
      <c r="U337" s="77"/>
      <c r="AA337" s="77"/>
    </row>
    <row r="338" spans="7:27" customFormat="1">
      <c r="G338" s="77"/>
      <c r="R338" s="77"/>
      <c r="S338" s="77"/>
      <c r="T338" s="77"/>
      <c r="U338" s="77"/>
      <c r="AA338" s="77"/>
    </row>
    <row r="339" spans="7:27" customFormat="1">
      <c r="G339" s="77"/>
      <c r="R339" s="77"/>
      <c r="S339" s="77"/>
      <c r="T339" s="77"/>
      <c r="U339" s="77"/>
      <c r="AA339" s="77"/>
    </row>
    <row r="340" spans="7:27" customFormat="1">
      <c r="G340" s="77"/>
      <c r="R340" s="77"/>
      <c r="S340" s="77"/>
      <c r="T340" s="77"/>
      <c r="U340" s="77"/>
      <c r="AA340" s="77"/>
    </row>
    <row r="341" spans="7:27" customFormat="1">
      <c r="G341" s="77"/>
      <c r="R341" s="77"/>
      <c r="S341" s="77"/>
      <c r="T341" s="77"/>
      <c r="U341" s="77"/>
      <c r="AA341" s="77"/>
    </row>
    <row r="342" spans="7:27" customFormat="1">
      <c r="G342" s="77"/>
      <c r="R342" s="77"/>
      <c r="S342" s="77"/>
      <c r="T342" s="77"/>
      <c r="U342" s="77"/>
      <c r="AA342" s="77"/>
    </row>
    <row r="343" spans="7:27" customFormat="1">
      <c r="G343" s="77"/>
      <c r="R343" s="77"/>
      <c r="S343" s="77"/>
      <c r="T343" s="77"/>
      <c r="U343" s="77"/>
      <c r="AA343" s="77"/>
    </row>
    <row r="344" spans="7:27" customFormat="1">
      <c r="G344" s="77"/>
      <c r="R344" s="77"/>
      <c r="S344" s="77"/>
      <c r="T344" s="77"/>
      <c r="U344" s="77"/>
      <c r="AA344" s="77"/>
    </row>
    <row r="345" spans="7:27" customFormat="1">
      <c r="G345" s="77"/>
      <c r="R345" s="77"/>
      <c r="S345" s="77"/>
      <c r="T345" s="77"/>
      <c r="U345" s="77"/>
      <c r="AA345" s="77"/>
    </row>
    <row r="346" spans="7:27" customFormat="1">
      <c r="G346" s="77"/>
      <c r="R346" s="77"/>
      <c r="S346" s="77"/>
      <c r="T346" s="77"/>
      <c r="U346" s="77"/>
      <c r="AA346" s="77"/>
    </row>
    <row r="347" spans="7:27" customFormat="1">
      <c r="G347" s="77"/>
      <c r="R347" s="77"/>
      <c r="S347" s="77"/>
      <c r="T347" s="77"/>
      <c r="U347" s="77"/>
      <c r="AA347" s="77"/>
    </row>
    <row r="348" spans="7:27" customFormat="1">
      <c r="G348" s="77"/>
      <c r="R348" s="77"/>
      <c r="S348" s="77"/>
      <c r="T348" s="77"/>
      <c r="U348" s="77"/>
      <c r="AA348" s="77"/>
    </row>
    <row r="349" spans="7:27" customFormat="1">
      <c r="G349" s="77"/>
      <c r="R349" s="77"/>
      <c r="S349" s="77"/>
      <c r="T349" s="77"/>
      <c r="U349" s="77"/>
      <c r="AA349" s="77"/>
    </row>
    <row r="350" spans="7:27" customFormat="1">
      <c r="G350" s="77"/>
      <c r="R350" s="77"/>
      <c r="S350" s="77"/>
      <c r="T350" s="77"/>
      <c r="U350" s="77"/>
      <c r="AA350" s="77"/>
    </row>
    <row r="351" spans="7:27" customFormat="1">
      <c r="G351" s="77"/>
      <c r="R351" s="77"/>
      <c r="S351" s="77"/>
      <c r="T351" s="77"/>
      <c r="U351" s="77"/>
      <c r="AA351" s="77"/>
    </row>
    <row r="352" spans="7:27" customFormat="1">
      <c r="G352" s="77"/>
      <c r="R352" s="77"/>
      <c r="S352" s="77"/>
      <c r="T352" s="77"/>
      <c r="U352" s="77"/>
      <c r="AA352" s="77"/>
    </row>
    <row r="353" spans="7:27" customFormat="1">
      <c r="G353" s="77"/>
      <c r="R353" s="77"/>
      <c r="S353" s="77"/>
      <c r="T353" s="77"/>
      <c r="U353" s="77"/>
      <c r="AA353" s="77"/>
    </row>
    <row r="354" spans="7:27" customFormat="1">
      <c r="G354" s="77"/>
      <c r="R354" s="77"/>
      <c r="S354" s="77"/>
      <c r="T354" s="77"/>
      <c r="U354" s="77"/>
      <c r="AA354" s="77"/>
    </row>
    <row r="355" spans="7:27" customFormat="1">
      <c r="G355" s="77"/>
      <c r="R355" s="77"/>
      <c r="S355" s="77"/>
      <c r="T355" s="77"/>
      <c r="U355" s="77"/>
      <c r="AA355" s="77"/>
    </row>
    <row r="356" spans="7:27" customFormat="1">
      <c r="G356" s="77"/>
      <c r="R356" s="77"/>
      <c r="S356" s="77"/>
      <c r="T356" s="77"/>
      <c r="U356" s="77"/>
      <c r="AA356" s="77"/>
    </row>
    <row r="357" spans="7:27" customFormat="1">
      <c r="G357" s="77"/>
      <c r="R357" s="77"/>
      <c r="S357" s="77"/>
      <c r="T357" s="77"/>
      <c r="U357" s="77"/>
      <c r="AA357" s="77"/>
    </row>
    <row r="358" spans="7:27" customFormat="1">
      <c r="G358" s="77"/>
      <c r="R358" s="77"/>
      <c r="S358" s="77"/>
      <c r="T358" s="77"/>
      <c r="U358" s="77"/>
      <c r="AA358" s="77"/>
    </row>
    <row r="359" spans="7:27" customFormat="1">
      <c r="G359" s="77"/>
      <c r="R359" s="77"/>
      <c r="S359" s="77"/>
      <c r="T359" s="77"/>
      <c r="U359" s="77"/>
      <c r="AA359" s="77"/>
    </row>
    <row r="360" spans="7:27" customFormat="1">
      <c r="G360" s="77"/>
      <c r="R360" s="77"/>
      <c r="S360" s="77"/>
      <c r="T360" s="77"/>
      <c r="U360" s="77"/>
      <c r="AA360" s="77"/>
    </row>
    <row r="361" spans="7:27" customFormat="1">
      <c r="G361" s="77"/>
      <c r="R361" s="77"/>
      <c r="S361" s="77"/>
      <c r="T361" s="77"/>
      <c r="U361" s="77"/>
      <c r="AA361" s="77"/>
    </row>
    <row r="362" spans="7:27" customFormat="1">
      <c r="G362" s="77"/>
      <c r="R362" s="77"/>
      <c r="S362" s="77"/>
      <c r="T362" s="77"/>
      <c r="U362" s="77"/>
      <c r="AA362" s="77"/>
    </row>
    <row r="363" spans="7:27" customFormat="1">
      <c r="G363" s="77"/>
      <c r="R363" s="77"/>
      <c r="S363" s="77"/>
      <c r="T363" s="77"/>
      <c r="U363" s="77"/>
      <c r="AA363" s="77"/>
    </row>
    <row r="364" spans="7:27" customFormat="1">
      <c r="G364" s="77"/>
      <c r="R364" s="77"/>
      <c r="S364" s="77"/>
      <c r="T364" s="77"/>
      <c r="U364" s="77"/>
      <c r="AA364" s="77"/>
    </row>
    <row r="365" spans="7:27" customFormat="1">
      <c r="G365" s="77"/>
      <c r="R365" s="77"/>
      <c r="S365" s="77"/>
      <c r="T365" s="77"/>
      <c r="U365" s="77"/>
      <c r="AA365" s="77"/>
    </row>
    <row r="366" spans="7:27" customFormat="1">
      <c r="G366" s="77"/>
      <c r="R366" s="77"/>
      <c r="S366" s="77"/>
      <c r="T366" s="77"/>
      <c r="U366" s="77"/>
      <c r="AA366" s="77"/>
    </row>
    <row r="367" spans="7:27" customFormat="1">
      <c r="G367" s="77"/>
      <c r="R367" s="77"/>
      <c r="S367" s="77"/>
      <c r="T367" s="77"/>
      <c r="U367" s="77"/>
      <c r="AA367" s="77"/>
    </row>
    <row r="368" spans="7:27" customFormat="1">
      <c r="G368" s="77"/>
      <c r="R368" s="77"/>
      <c r="S368" s="77"/>
      <c r="T368" s="77"/>
      <c r="U368" s="77"/>
      <c r="AA368" s="77"/>
    </row>
    <row r="369" spans="7:27" customFormat="1">
      <c r="G369" s="77"/>
      <c r="R369" s="77"/>
      <c r="S369" s="77"/>
      <c r="T369" s="77"/>
      <c r="U369" s="77"/>
      <c r="AA369" s="77"/>
    </row>
    <row r="370" spans="7:27" customFormat="1">
      <c r="G370" s="77"/>
      <c r="R370" s="77"/>
      <c r="S370" s="77"/>
      <c r="T370" s="77"/>
      <c r="U370" s="77"/>
      <c r="AA370" s="77"/>
    </row>
    <row r="371" spans="7:27" customFormat="1">
      <c r="G371" s="77"/>
      <c r="R371" s="77"/>
      <c r="S371" s="77"/>
      <c r="T371" s="77"/>
      <c r="U371" s="77"/>
      <c r="AA371" s="77"/>
    </row>
    <row r="372" spans="7:27" customFormat="1">
      <c r="G372" s="77"/>
      <c r="R372" s="77"/>
      <c r="S372" s="77"/>
      <c r="T372" s="77"/>
      <c r="U372" s="77"/>
      <c r="AA372" s="77"/>
    </row>
    <row r="373" spans="7:27" customFormat="1">
      <c r="G373" s="77"/>
      <c r="R373" s="77"/>
      <c r="S373" s="77"/>
      <c r="T373" s="77"/>
      <c r="U373" s="77"/>
      <c r="AA373" s="77"/>
    </row>
    <row r="374" spans="7:27" customFormat="1">
      <c r="G374" s="77"/>
      <c r="R374" s="77"/>
      <c r="S374" s="77"/>
      <c r="T374" s="77"/>
      <c r="U374" s="77"/>
      <c r="AA374" s="77"/>
    </row>
    <row r="375" spans="7:27" customFormat="1">
      <c r="G375" s="77"/>
      <c r="R375" s="77"/>
      <c r="S375" s="77"/>
      <c r="T375" s="77"/>
      <c r="U375" s="77"/>
      <c r="AA375" s="77"/>
    </row>
    <row r="376" spans="7:27" customFormat="1">
      <c r="G376" s="77"/>
      <c r="R376" s="77"/>
      <c r="S376" s="77"/>
      <c r="T376" s="77"/>
      <c r="U376" s="77"/>
      <c r="AA376" s="77"/>
    </row>
    <row r="377" spans="7:27" customFormat="1">
      <c r="G377" s="77"/>
      <c r="R377" s="77"/>
      <c r="S377" s="77"/>
      <c r="T377" s="77"/>
      <c r="U377" s="77"/>
      <c r="AA377" s="77"/>
    </row>
    <row r="378" spans="7:27" customFormat="1">
      <c r="G378" s="77"/>
      <c r="R378" s="77"/>
      <c r="S378" s="77"/>
      <c r="T378" s="77"/>
      <c r="U378" s="77"/>
      <c r="AA378" s="77"/>
    </row>
    <row r="379" spans="7:27" customFormat="1">
      <c r="G379" s="77"/>
      <c r="R379" s="77"/>
      <c r="S379" s="77"/>
      <c r="T379" s="77"/>
      <c r="U379" s="77"/>
      <c r="AA379" s="77"/>
    </row>
    <row r="380" spans="7:27" customFormat="1">
      <c r="G380" s="77"/>
      <c r="R380" s="77"/>
      <c r="S380" s="77"/>
      <c r="T380" s="77"/>
      <c r="U380" s="77"/>
      <c r="AA380" s="77"/>
    </row>
    <row r="381" spans="7:27" customFormat="1">
      <c r="G381" s="77"/>
      <c r="R381" s="77"/>
      <c r="S381" s="77"/>
      <c r="T381" s="77"/>
      <c r="U381" s="77"/>
      <c r="AA381" s="77"/>
    </row>
    <row r="382" spans="7:27" customFormat="1">
      <c r="G382" s="77"/>
      <c r="R382" s="77"/>
      <c r="S382" s="77"/>
      <c r="T382" s="77"/>
      <c r="U382" s="77"/>
      <c r="AA382" s="77"/>
    </row>
    <row r="383" spans="7:27" customFormat="1">
      <c r="G383" s="77"/>
      <c r="R383" s="77"/>
      <c r="S383" s="77"/>
      <c r="T383" s="77"/>
      <c r="U383" s="77"/>
      <c r="AA383" s="77"/>
    </row>
    <row r="384" spans="7:27" customFormat="1">
      <c r="G384" s="77"/>
      <c r="R384" s="77"/>
      <c r="S384" s="77"/>
      <c r="T384" s="77"/>
      <c r="U384" s="77"/>
      <c r="AA384" s="77"/>
    </row>
    <row r="385" spans="7:27" customFormat="1">
      <c r="G385" s="77"/>
      <c r="R385" s="77"/>
      <c r="S385" s="77"/>
      <c r="T385" s="77"/>
      <c r="U385" s="77"/>
      <c r="AA385" s="77"/>
    </row>
    <row r="386" spans="7:27" customFormat="1">
      <c r="G386" s="77"/>
      <c r="R386" s="77"/>
      <c r="S386" s="77"/>
      <c r="T386" s="77"/>
      <c r="U386" s="77"/>
      <c r="AA386" s="77"/>
    </row>
    <row r="387" spans="7:27" customFormat="1">
      <c r="G387" s="77"/>
      <c r="R387" s="77"/>
      <c r="S387" s="77"/>
      <c r="T387" s="77"/>
      <c r="U387" s="77"/>
      <c r="AA387" s="77"/>
    </row>
    <row r="388" spans="7:27" customFormat="1">
      <c r="G388" s="77"/>
      <c r="R388" s="77"/>
      <c r="S388" s="77"/>
      <c r="T388" s="77"/>
      <c r="U388" s="77"/>
      <c r="AA388" s="77"/>
    </row>
    <row r="389" spans="7:27" customFormat="1">
      <c r="G389" s="77"/>
      <c r="R389" s="77"/>
      <c r="S389" s="77"/>
      <c r="T389" s="77"/>
      <c r="U389" s="77"/>
      <c r="AA389" s="77"/>
    </row>
    <row r="390" spans="7:27" customFormat="1">
      <c r="G390" s="77"/>
      <c r="R390" s="77"/>
      <c r="S390" s="77"/>
      <c r="T390" s="77"/>
      <c r="U390" s="77"/>
      <c r="AA390" s="77"/>
    </row>
    <row r="391" spans="7:27" customFormat="1">
      <c r="G391" s="77"/>
      <c r="R391" s="77"/>
      <c r="S391" s="77"/>
      <c r="T391" s="77"/>
      <c r="U391" s="77"/>
      <c r="AA391" s="77"/>
    </row>
    <row r="392" spans="7:27" customFormat="1">
      <c r="G392" s="77"/>
      <c r="R392" s="77"/>
      <c r="S392" s="77"/>
      <c r="T392" s="77"/>
      <c r="U392" s="77"/>
      <c r="AA392" s="77"/>
    </row>
    <row r="393" spans="7:27" customFormat="1">
      <c r="G393" s="77"/>
      <c r="R393" s="77"/>
      <c r="S393" s="77"/>
      <c r="T393" s="77"/>
      <c r="U393" s="77"/>
      <c r="AA393" s="77"/>
    </row>
    <row r="394" spans="7:27" customFormat="1">
      <c r="G394" s="77"/>
      <c r="R394" s="77"/>
      <c r="S394" s="77"/>
      <c r="T394" s="77"/>
      <c r="U394" s="77"/>
      <c r="AA394" s="77"/>
    </row>
    <row r="395" spans="7:27" customFormat="1">
      <c r="G395" s="77"/>
      <c r="R395" s="77"/>
      <c r="S395" s="77"/>
      <c r="T395" s="77"/>
      <c r="U395" s="77"/>
      <c r="AA395" s="77"/>
    </row>
    <row r="396" spans="7:27" customFormat="1">
      <c r="G396" s="77"/>
      <c r="R396" s="77"/>
      <c r="S396" s="77"/>
      <c r="T396" s="77"/>
      <c r="U396" s="77"/>
      <c r="AA396" s="77"/>
    </row>
    <row r="397" spans="7:27" customFormat="1">
      <c r="G397" s="77"/>
      <c r="R397" s="77"/>
      <c r="S397" s="77"/>
      <c r="T397" s="77"/>
      <c r="U397" s="77"/>
      <c r="AA397" s="77"/>
    </row>
    <row r="398" spans="7:27" customFormat="1">
      <c r="G398" s="77"/>
      <c r="R398" s="77"/>
      <c r="S398" s="77"/>
      <c r="T398" s="77"/>
      <c r="U398" s="77"/>
      <c r="AA398" s="77"/>
    </row>
    <row r="399" spans="7:27" customFormat="1">
      <c r="G399" s="77"/>
      <c r="R399" s="77"/>
      <c r="S399" s="77"/>
      <c r="T399" s="77"/>
      <c r="U399" s="77"/>
      <c r="AA399" s="77"/>
    </row>
    <row r="400" spans="7:27" customFormat="1">
      <c r="G400" s="77"/>
      <c r="R400" s="77"/>
      <c r="S400" s="77"/>
      <c r="T400" s="77"/>
      <c r="U400" s="77"/>
      <c r="AA400" s="77"/>
    </row>
    <row r="401" spans="7:27" customFormat="1">
      <c r="G401" s="77"/>
      <c r="R401" s="77"/>
      <c r="S401" s="77"/>
      <c r="T401" s="77"/>
      <c r="U401" s="77"/>
      <c r="AA401" s="77"/>
    </row>
    <row r="402" spans="7:27" customFormat="1">
      <c r="G402" s="77"/>
      <c r="R402" s="77"/>
      <c r="S402" s="77"/>
      <c r="T402" s="77"/>
      <c r="U402" s="77"/>
      <c r="AA402" s="77"/>
    </row>
    <row r="403" spans="7:27" customFormat="1">
      <c r="G403" s="77"/>
      <c r="R403" s="77"/>
      <c r="S403" s="77"/>
      <c r="T403" s="77"/>
      <c r="U403" s="77"/>
      <c r="AA403" s="77"/>
    </row>
    <row r="404" spans="7:27" customFormat="1">
      <c r="G404" s="77"/>
      <c r="R404" s="77"/>
      <c r="S404" s="77"/>
      <c r="T404" s="77"/>
      <c r="U404" s="77"/>
      <c r="AA404" s="77"/>
    </row>
    <row r="405" spans="7:27" customFormat="1">
      <c r="G405" s="77"/>
      <c r="R405" s="77"/>
      <c r="S405" s="77"/>
      <c r="T405" s="77"/>
      <c r="U405" s="77"/>
      <c r="AA405" s="77"/>
    </row>
    <row r="406" spans="7:27" customFormat="1">
      <c r="G406" s="77"/>
      <c r="R406" s="77"/>
      <c r="S406" s="77"/>
      <c r="T406" s="77"/>
      <c r="U406" s="77"/>
      <c r="AA406" s="77"/>
    </row>
    <row r="407" spans="7:27" customFormat="1">
      <c r="G407" s="77"/>
      <c r="R407" s="77"/>
      <c r="S407" s="77"/>
      <c r="T407" s="77"/>
      <c r="U407" s="77"/>
      <c r="AA407" s="77"/>
    </row>
    <row r="408" spans="7:27" customFormat="1">
      <c r="G408" s="77"/>
      <c r="R408" s="77"/>
      <c r="S408" s="77"/>
      <c r="T408" s="77"/>
      <c r="U408" s="77"/>
      <c r="AA408" s="77"/>
    </row>
    <row r="409" spans="7:27" customFormat="1">
      <c r="G409" s="77"/>
      <c r="R409" s="77"/>
      <c r="S409" s="77"/>
      <c r="T409" s="77"/>
      <c r="U409" s="77"/>
      <c r="AA409" s="77"/>
    </row>
    <row r="410" spans="7:27" customFormat="1">
      <c r="G410" s="77"/>
      <c r="R410" s="77"/>
      <c r="S410" s="77"/>
      <c r="T410" s="77"/>
      <c r="U410" s="77"/>
      <c r="AA410" s="77"/>
    </row>
    <row r="411" spans="7:27" customFormat="1">
      <c r="G411" s="77"/>
      <c r="R411" s="77"/>
      <c r="S411" s="77"/>
      <c r="T411" s="77"/>
      <c r="U411" s="77"/>
      <c r="AA411" s="77"/>
    </row>
    <row r="412" spans="7:27" customFormat="1">
      <c r="G412" s="77"/>
      <c r="R412" s="77"/>
      <c r="S412" s="77"/>
      <c r="T412" s="77"/>
      <c r="U412" s="77"/>
      <c r="AA412" s="77"/>
    </row>
    <row r="413" spans="7:27" customFormat="1">
      <c r="G413" s="77"/>
      <c r="R413" s="77"/>
      <c r="S413" s="77"/>
      <c r="T413" s="77"/>
      <c r="U413" s="77"/>
      <c r="AA413" s="77"/>
    </row>
    <row r="414" spans="7:27" customFormat="1">
      <c r="G414" s="77"/>
      <c r="R414" s="77"/>
      <c r="S414" s="77"/>
      <c r="T414" s="77"/>
      <c r="U414" s="77"/>
      <c r="AA414" s="77"/>
    </row>
    <row r="415" spans="7:27" customFormat="1">
      <c r="G415" s="77"/>
      <c r="R415" s="77"/>
      <c r="S415" s="77"/>
      <c r="T415" s="77"/>
      <c r="U415" s="77"/>
      <c r="AA415" s="77"/>
    </row>
    <row r="416" spans="7:27" customFormat="1">
      <c r="G416" s="77"/>
      <c r="R416" s="77"/>
      <c r="S416" s="77"/>
      <c r="T416" s="77"/>
      <c r="U416" s="77"/>
      <c r="AA416" s="77"/>
    </row>
    <row r="417" spans="7:27" customFormat="1">
      <c r="G417" s="77"/>
      <c r="R417" s="77"/>
      <c r="S417" s="77"/>
      <c r="T417" s="77"/>
      <c r="U417" s="77"/>
      <c r="AA417" s="77"/>
    </row>
    <row r="418" spans="7:27" customFormat="1">
      <c r="G418" s="77"/>
      <c r="R418" s="77"/>
      <c r="S418" s="77"/>
      <c r="T418" s="77"/>
      <c r="U418" s="77"/>
      <c r="AA418" s="77"/>
    </row>
    <row r="419" spans="7:27" customFormat="1">
      <c r="G419" s="77"/>
      <c r="R419" s="77"/>
      <c r="S419" s="77"/>
      <c r="T419" s="77"/>
      <c r="U419" s="77"/>
      <c r="AA419" s="77"/>
    </row>
    <row r="420" spans="7:27" customFormat="1">
      <c r="G420" s="77"/>
      <c r="R420" s="77"/>
      <c r="S420" s="77"/>
      <c r="T420" s="77"/>
      <c r="U420" s="77"/>
      <c r="AA420" s="77"/>
    </row>
    <row r="421" spans="7:27" customFormat="1">
      <c r="G421" s="77"/>
      <c r="R421" s="77"/>
      <c r="S421" s="77"/>
      <c r="T421" s="77"/>
      <c r="U421" s="77"/>
      <c r="AA421" s="77"/>
    </row>
    <row r="422" spans="7:27" customFormat="1">
      <c r="G422" s="77"/>
      <c r="R422" s="77"/>
      <c r="S422" s="77"/>
      <c r="T422" s="77"/>
      <c r="U422" s="77"/>
      <c r="AA422" s="77"/>
    </row>
    <row r="423" spans="7:27" customFormat="1">
      <c r="G423" s="77"/>
      <c r="R423" s="77"/>
      <c r="S423" s="77"/>
      <c r="T423" s="77"/>
      <c r="U423" s="77"/>
      <c r="AA423" s="77"/>
    </row>
    <row r="424" spans="7:27" customFormat="1">
      <c r="G424" s="77"/>
      <c r="R424" s="77"/>
      <c r="S424" s="77"/>
      <c r="T424" s="77"/>
      <c r="U424" s="77"/>
      <c r="AA424" s="77"/>
    </row>
    <row r="425" spans="7:27" customFormat="1">
      <c r="G425" s="77"/>
      <c r="R425" s="77"/>
      <c r="S425" s="77"/>
      <c r="T425" s="77"/>
      <c r="U425" s="77"/>
      <c r="AA425" s="77"/>
    </row>
    <row r="426" spans="7:27" customFormat="1">
      <c r="G426" s="77"/>
      <c r="R426" s="77"/>
      <c r="S426" s="77"/>
      <c r="T426" s="77"/>
      <c r="U426" s="77"/>
      <c r="AA426" s="77"/>
    </row>
    <row r="427" spans="7:27" customFormat="1">
      <c r="G427" s="77"/>
      <c r="R427" s="77"/>
      <c r="S427" s="77"/>
      <c r="T427" s="77"/>
      <c r="U427" s="77"/>
      <c r="AA427" s="77"/>
    </row>
    <row r="428" spans="7:27" customFormat="1">
      <c r="G428" s="77"/>
      <c r="R428" s="77"/>
      <c r="S428" s="77"/>
      <c r="T428" s="77"/>
      <c r="U428" s="77"/>
      <c r="AA428" s="77"/>
    </row>
    <row r="429" spans="7:27" customFormat="1">
      <c r="G429" s="77"/>
      <c r="R429" s="77"/>
      <c r="S429" s="77"/>
      <c r="T429" s="77"/>
      <c r="U429" s="77"/>
      <c r="AA429" s="77"/>
    </row>
    <row r="430" spans="7:27" customFormat="1">
      <c r="G430" s="77"/>
      <c r="R430" s="77"/>
      <c r="S430" s="77"/>
      <c r="T430" s="77"/>
      <c r="U430" s="77"/>
      <c r="AA430" s="77"/>
    </row>
    <row r="431" spans="7:27" customFormat="1">
      <c r="G431" s="77"/>
      <c r="R431" s="77"/>
      <c r="S431" s="77"/>
      <c r="T431" s="77"/>
      <c r="U431" s="77"/>
      <c r="AA431" s="77"/>
    </row>
    <row r="432" spans="7:27" customFormat="1">
      <c r="G432" s="77"/>
      <c r="R432" s="77"/>
      <c r="S432" s="77"/>
      <c r="T432" s="77"/>
      <c r="U432" s="77"/>
      <c r="AA432" s="77"/>
    </row>
    <row r="433" spans="7:27" customFormat="1">
      <c r="G433" s="77"/>
      <c r="R433" s="77"/>
      <c r="S433" s="77"/>
      <c r="T433" s="77"/>
      <c r="U433" s="77"/>
      <c r="AA433" s="77"/>
    </row>
    <row r="434" spans="7:27" customFormat="1">
      <c r="G434" s="77"/>
      <c r="R434" s="77"/>
      <c r="S434" s="77"/>
      <c r="T434" s="77"/>
      <c r="U434" s="77"/>
      <c r="AA434" s="77"/>
    </row>
    <row r="435" spans="7:27" customFormat="1">
      <c r="G435" s="77"/>
      <c r="R435" s="77"/>
      <c r="S435" s="77"/>
      <c r="T435" s="77"/>
      <c r="U435" s="77"/>
      <c r="AA435" s="77"/>
    </row>
    <row r="436" spans="7:27" customFormat="1">
      <c r="G436" s="77"/>
      <c r="R436" s="77"/>
      <c r="S436" s="77"/>
      <c r="T436" s="77"/>
      <c r="U436" s="77"/>
      <c r="AA436" s="77"/>
    </row>
    <row r="437" spans="7:27" customFormat="1">
      <c r="G437" s="77"/>
      <c r="R437" s="77"/>
      <c r="S437" s="77"/>
      <c r="T437" s="77"/>
      <c r="U437" s="77"/>
      <c r="AA437" s="77"/>
    </row>
    <row r="438" spans="7:27" customFormat="1">
      <c r="G438" s="77"/>
      <c r="R438" s="77"/>
      <c r="S438" s="77"/>
      <c r="T438" s="77"/>
      <c r="U438" s="77"/>
      <c r="AA438" s="77"/>
    </row>
    <row r="439" spans="7:27" customFormat="1">
      <c r="G439" s="77"/>
      <c r="R439" s="77"/>
      <c r="S439" s="77"/>
      <c r="T439" s="77"/>
      <c r="U439" s="77"/>
      <c r="AA439" s="77"/>
    </row>
    <row r="440" spans="7:27" customFormat="1">
      <c r="G440" s="77"/>
      <c r="R440" s="77"/>
      <c r="S440" s="77"/>
      <c r="T440" s="77"/>
      <c r="U440" s="77"/>
      <c r="AA440" s="77"/>
    </row>
    <row r="441" spans="7:27" customFormat="1">
      <c r="G441" s="77"/>
      <c r="R441" s="77"/>
      <c r="S441" s="77"/>
      <c r="T441" s="77"/>
      <c r="U441" s="77"/>
      <c r="AA441" s="77"/>
    </row>
    <row r="442" spans="7:27" customFormat="1">
      <c r="G442" s="77"/>
      <c r="R442" s="77"/>
      <c r="S442" s="77"/>
      <c r="T442" s="77"/>
      <c r="U442" s="77"/>
      <c r="AA442" s="77"/>
    </row>
    <row r="443" spans="7:27" customFormat="1">
      <c r="G443" s="77"/>
      <c r="R443" s="77"/>
      <c r="S443" s="77"/>
      <c r="T443" s="77"/>
      <c r="U443" s="77"/>
      <c r="AA443" s="77"/>
    </row>
    <row r="444" spans="7:27" customFormat="1">
      <c r="G444" s="77"/>
      <c r="R444" s="77"/>
      <c r="S444" s="77"/>
      <c r="T444" s="77"/>
      <c r="U444" s="77"/>
      <c r="AA444" s="77"/>
    </row>
    <row r="445" spans="7:27" customFormat="1">
      <c r="G445" s="77"/>
      <c r="R445" s="77"/>
      <c r="S445" s="77"/>
      <c r="T445" s="77"/>
      <c r="U445" s="77"/>
      <c r="AA445" s="77"/>
    </row>
    <row r="446" spans="7:27" customFormat="1">
      <c r="G446" s="77"/>
      <c r="R446" s="77"/>
      <c r="S446" s="77"/>
      <c r="T446" s="77"/>
      <c r="U446" s="77"/>
      <c r="AA446" s="77"/>
    </row>
    <row r="447" spans="7:27" customFormat="1">
      <c r="G447" s="77"/>
      <c r="R447" s="77"/>
      <c r="S447" s="77"/>
      <c r="T447" s="77"/>
      <c r="U447" s="77"/>
      <c r="AA447" s="77"/>
    </row>
    <row r="448" spans="7:27" customFormat="1">
      <c r="G448" s="77"/>
      <c r="R448" s="77"/>
      <c r="S448" s="77"/>
      <c r="T448" s="77"/>
      <c r="U448" s="77"/>
      <c r="AA448" s="77"/>
    </row>
    <row r="449" spans="7:27" customFormat="1">
      <c r="G449" s="77"/>
      <c r="R449" s="77"/>
      <c r="S449" s="77"/>
      <c r="T449" s="77"/>
      <c r="U449" s="77"/>
      <c r="AA449" s="77"/>
    </row>
    <row r="450" spans="7:27" customFormat="1">
      <c r="G450" s="77"/>
      <c r="R450" s="77"/>
      <c r="S450" s="77"/>
      <c r="T450" s="77"/>
      <c r="U450" s="77"/>
      <c r="AA450" s="77"/>
    </row>
    <row r="451" spans="7:27" customFormat="1">
      <c r="G451" s="77"/>
      <c r="R451" s="77"/>
      <c r="S451" s="77"/>
      <c r="T451" s="77"/>
      <c r="U451" s="77"/>
      <c r="AA451" s="77"/>
    </row>
    <row r="452" spans="7:27" customFormat="1">
      <c r="G452" s="77"/>
      <c r="R452" s="77"/>
      <c r="S452" s="77"/>
      <c r="T452" s="77"/>
      <c r="U452" s="77"/>
      <c r="AA452" s="77"/>
    </row>
    <row r="453" spans="7:27" customFormat="1">
      <c r="G453" s="77"/>
      <c r="R453" s="77"/>
      <c r="S453" s="77"/>
      <c r="T453" s="77"/>
      <c r="U453" s="77"/>
      <c r="AA453" s="77"/>
    </row>
    <row r="454" spans="7:27" customFormat="1">
      <c r="G454" s="77"/>
      <c r="R454" s="77"/>
      <c r="S454" s="77"/>
      <c r="T454" s="77"/>
      <c r="U454" s="77"/>
      <c r="AA454" s="77"/>
    </row>
    <row r="455" spans="7:27" customFormat="1">
      <c r="G455" s="77"/>
      <c r="R455" s="77"/>
      <c r="S455" s="77"/>
      <c r="T455" s="77"/>
      <c r="U455" s="77"/>
      <c r="AA455" s="77"/>
    </row>
    <row r="456" spans="7:27" customFormat="1">
      <c r="G456" s="77"/>
      <c r="R456" s="77"/>
      <c r="S456" s="77"/>
      <c r="T456" s="77"/>
      <c r="U456" s="77"/>
      <c r="AA456" s="77"/>
    </row>
    <row r="457" spans="7:27" customFormat="1">
      <c r="G457" s="77"/>
      <c r="R457" s="77"/>
      <c r="S457" s="77"/>
      <c r="T457" s="77"/>
      <c r="U457" s="77"/>
      <c r="AA457" s="77"/>
    </row>
    <row r="458" spans="7:27" customFormat="1">
      <c r="G458" s="77"/>
      <c r="R458" s="77"/>
      <c r="S458" s="77"/>
      <c r="T458" s="77"/>
      <c r="U458" s="77"/>
      <c r="AA458" s="77"/>
    </row>
    <row r="459" spans="7:27" customFormat="1">
      <c r="G459" s="77"/>
      <c r="R459" s="77"/>
      <c r="S459" s="77"/>
      <c r="T459" s="77"/>
      <c r="U459" s="77"/>
      <c r="AA459" s="77"/>
    </row>
    <row r="460" spans="7:27" customFormat="1">
      <c r="G460" s="77"/>
      <c r="R460" s="77"/>
      <c r="S460" s="77"/>
      <c r="T460" s="77"/>
      <c r="U460" s="77"/>
      <c r="AA460" s="77"/>
    </row>
    <row r="461" spans="7:27" customFormat="1">
      <c r="G461" s="77"/>
      <c r="R461" s="77"/>
      <c r="S461" s="77"/>
      <c r="T461" s="77"/>
      <c r="U461" s="77"/>
      <c r="AA461" s="77"/>
    </row>
    <row r="462" spans="7:27" customFormat="1">
      <c r="G462" s="77"/>
      <c r="R462" s="77"/>
      <c r="S462" s="77"/>
      <c r="T462" s="77"/>
      <c r="U462" s="77"/>
      <c r="AA462" s="77"/>
    </row>
    <row r="463" spans="7:27" customFormat="1">
      <c r="G463" s="77"/>
      <c r="R463" s="77"/>
      <c r="S463" s="77"/>
      <c r="T463" s="77"/>
      <c r="U463" s="77"/>
      <c r="AA463" s="77"/>
    </row>
    <row r="464" spans="7:27" customFormat="1">
      <c r="G464" s="77"/>
      <c r="R464" s="77"/>
      <c r="S464" s="77"/>
      <c r="T464" s="77"/>
      <c r="U464" s="77"/>
      <c r="AA464" s="77"/>
    </row>
    <row r="465" spans="7:27" customFormat="1">
      <c r="G465" s="77"/>
      <c r="R465" s="77"/>
      <c r="S465" s="77"/>
      <c r="T465" s="77"/>
      <c r="U465" s="77"/>
      <c r="AA465" s="77"/>
    </row>
    <row r="466" spans="7:27" customFormat="1">
      <c r="G466" s="77"/>
      <c r="R466" s="77"/>
      <c r="S466" s="77"/>
      <c r="T466" s="77"/>
      <c r="U466" s="77"/>
      <c r="AA466" s="77"/>
    </row>
    <row r="467" spans="7:27" customFormat="1">
      <c r="G467" s="77"/>
      <c r="R467" s="77"/>
      <c r="S467" s="77"/>
      <c r="T467" s="77"/>
      <c r="U467" s="77"/>
      <c r="AA467" s="77"/>
    </row>
    <row r="468" spans="7:27" customFormat="1">
      <c r="G468" s="77"/>
      <c r="R468" s="77"/>
      <c r="S468" s="77"/>
      <c r="T468" s="77"/>
      <c r="U468" s="77"/>
      <c r="AA468" s="77"/>
    </row>
    <row r="469" spans="7:27" customFormat="1">
      <c r="G469" s="77"/>
      <c r="R469" s="77"/>
      <c r="S469" s="77"/>
      <c r="T469" s="77"/>
      <c r="U469" s="77"/>
      <c r="AA469" s="77"/>
    </row>
    <row r="470" spans="7:27" customFormat="1">
      <c r="G470" s="77"/>
      <c r="R470" s="77"/>
      <c r="S470" s="77"/>
      <c r="T470" s="77"/>
      <c r="U470" s="77"/>
      <c r="AA470" s="77"/>
    </row>
    <row r="471" spans="7:27" customFormat="1">
      <c r="G471" s="77"/>
      <c r="R471" s="77"/>
      <c r="S471" s="77"/>
      <c r="T471" s="77"/>
      <c r="U471" s="77"/>
      <c r="AA471" s="77"/>
    </row>
    <row r="472" spans="7:27" customFormat="1">
      <c r="G472" s="77"/>
      <c r="R472" s="77"/>
      <c r="S472" s="77"/>
      <c r="T472" s="77"/>
      <c r="U472" s="77"/>
      <c r="AA472" s="77"/>
    </row>
    <row r="473" spans="7:27" customFormat="1">
      <c r="G473" s="77"/>
      <c r="R473" s="77"/>
      <c r="S473" s="77"/>
      <c r="T473" s="77"/>
      <c r="U473" s="77"/>
      <c r="AA473" s="77"/>
    </row>
    <row r="474" spans="7:27" customFormat="1">
      <c r="G474" s="77"/>
      <c r="R474" s="77"/>
      <c r="S474" s="77"/>
      <c r="T474" s="77"/>
      <c r="U474" s="77"/>
      <c r="AA474" s="77"/>
    </row>
    <row r="475" spans="7:27" customFormat="1">
      <c r="G475" s="77"/>
      <c r="R475" s="77"/>
      <c r="S475" s="77"/>
      <c r="T475" s="77"/>
      <c r="U475" s="77"/>
      <c r="AA475" s="77"/>
    </row>
    <row r="476" spans="7:27" customFormat="1">
      <c r="G476" s="77"/>
      <c r="R476" s="77"/>
      <c r="S476" s="77"/>
      <c r="T476" s="77"/>
      <c r="U476" s="77"/>
      <c r="AA476" s="77"/>
    </row>
    <row r="477" spans="7:27" customFormat="1">
      <c r="G477" s="77"/>
      <c r="R477" s="77"/>
      <c r="S477" s="77"/>
      <c r="T477" s="77"/>
      <c r="U477" s="77"/>
      <c r="AA477" s="77"/>
    </row>
    <row r="478" spans="7:27" customFormat="1">
      <c r="G478" s="77"/>
      <c r="R478" s="77"/>
      <c r="S478" s="77"/>
      <c r="T478" s="77"/>
      <c r="U478" s="77"/>
      <c r="AA478" s="77"/>
    </row>
    <row r="479" spans="7:27" customFormat="1">
      <c r="G479" s="77"/>
      <c r="R479" s="77"/>
      <c r="S479" s="77"/>
      <c r="T479" s="77"/>
      <c r="U479" s="77"/>
      <c r="AA479" s="77"/>
    </row>
    <row r="480" spans="7:27" customFormat="1">
      <c r="G480" s="77"/>
      <c r="R480" s="77"/>
      <c r="S480" s="77"/>
      <c r="T480" s="77"/>
      <c r="U480" s="77"/>
      <c r="AA480" s="77"/>
    </row>
    <row r="481" spans="7:27" customFormat="1">
      <c r="G481" s="77"/>
      <c r="R481" s="77"/>
      <c r="S481" s="77"/>
      <c r="T481" s="77"/>
      <c r="U481" s="77"/>
      <c r="AA481" s="77"/>
    </row>
    <row r="482" spans="7:27" customFormat="1">
      <c r="G482" s="77"/>
      <c r="R482" s="77"/>
      <c r="S482" s="77"/>
      <c r="T482" s="77"/>
      <c r="U482" s="77"/>
      <c r="AA482" s="77"/>
    </row>
    <row r="483" spans="7:27" customFormat="1">
      <c r="G483" s="77"/>
      <c r="R483" s="77"/>
      <c r="S483" s="77"/>
      <c r="T483" s="77"/>
      <c r="U483" s="77"/>
      <c r="AA483" s="77"/>
    </row>
    <row r="484" spans="7:27" customFormat="1">
      <c r="G484" s="77"/>
      <c r="R484" s="77"/>
      <c r="S484" s="77"/>
      <c r="T484" s="77"/>
      <c r="U484" s="77"/>
      <c r="AA484" s="77"/>
    </row>
    <row r="485" spans="7:27" customFormat="1">
      <c r="G485" s="77"/>
      <c r="R485" s="77"/>
      <c r="S485" s="77"/>
      <c r="T485" s="77"/>
      <c r="U485" s="77"/>
      <c r="AA485" s="77"/>
    </row>
    <row r="486" spans="7:27" customFormat="1">
      <c r="G486" s="77"/>
      <c r="R486" s="77"/>
      <c r="S486" s="77"/>
      <c r="T486" s="77"/>
      <c r="U486" s="77"/>
      <c r="AA486" s="77"/>
    </row>
    <row r="487" spans="7:27" customFormat="1">
      <c r="G487" s="77"/>
      <c r="R487" s="77"/>
      <c r="S487" s="77"/>
      <c r="T487" s="77"/>
      <c r="U487" s="77"/>
      <c r="AA487" s="77"/>
    </row>
    <row r="488" spans="7:27" customFormat="1">
      <c r="G488" s="77"/>
      <c r="R488" s="77"/>
      <c r="S488" s="77"/>
      <c r="T488" s="77"/>
      <c r="U488" s="77"/>
      <c r="AA488" s="77"/>
    </row>
    <row r="489" spans="7:27" customFormat="1">
      <c r="G489" s="77"/>
      <c r="R489" s="77"/>
      <c r="S489" s="77"/>
      <c r="T489" s="77"/>
      <c r="U489" s="77"/>
      <c r="AA489" s="77"/>
    </row>
    <row r="490" spans="7:27" customFormat="1">
      <c r="G490" s="77"/>
      <c r="R490" s="77"/>
      <c r="S490" s="77"/>
      <c r="T490" s="77"/>
      <c r="U490" s="77"/>
      <c r="AA490" s="77"/>
    </row>
    <row r="491" spans="7:27" customFormat="1">
      <c r="G491" s="77"/>
      <c r="R491" s="77"/>
      <c r="S491" s="77"/>
      <c r="T491" s="77"/>
      <c r="U491" s="77"/>
      <c r="AA491" s="77"/>
    </row>
    <row r="492" spans="7:27" customFormat="1">
      <c r="G492" s="77"/>
      <c r="R492" s="77"/>
      <c r="S492" s="77"/>
      <c r="T492" s="77"/>
      <c r="U492" s="77"/>
      <c r="AA492" s="77"/>
    </row>
    <row r="493" spans="7:27" customFormat="1">
      <c r="G493" s="77"/>
      <c r="R493" s="77"/>
      <c r="S493" s="77"/>
      <c r="T493" s="77"/>
      <c r="U493" s="77"/>
      <c r="AA493" s="77"/>
    </row>
    <row r="494" spans="7:27" customFormat="1">
      <c r="G494" s="77"/>
      <c r="R494" s="77"/>
      <c r="S494" s="77"/>
      <c r="T494" s="77"/>
      <c r="U494" s="77"/>
      <c r="AA494" s="77"/>
    </row>
    <row r="495" spans="7:27" customFormat="1">
      <c r="G495" s="77"/>
      <c r="R495" s="77"/>
      <c r="S495" s="77"/>
      <c r="T495" s="77"/>
      <c r="U495" s="77"/>
      <c r="AA495" s="77"/>
    </row>
    <row r="496" spans="7:27" customFormat="1">
      <c r="G496" s="77"/>
      <c r="R496" s="77"/>
      <c r="S496" s="77"/>
      <c r="T496" s="77"/>
      <c r="U496" s="77"/>
      <c r="AA496" s="77"/>
    </row>
    <row r="497" spans="7:27" customFormat="1">
      <c r="G497" s="77"/>
      <c r="R497" s="77"/>
      <c r="S497" s="77"/>
      <c r="T497" s="77"/>
      <c r="U497" s="77"/>
      <c r="AA497" s="77"/>
    </row>
    <row r="498" spans="7:27" customFormat="1">
      <c r="G498" s="77"/>
      <c r="R498" s="77"/>
      <c r="S498" s="77"/>
      <c r="T498" s="77"/>
      <c r="U498" s="77"/>
      <c r="AA498" s="77"/>
    </row>
    <row r="499" spans="7:27" customFormat="1">
      <c r="G499" s="77"/>
      <c r="R499" s="77"/>
      <c r="S499" s="77"/>
      <c r="T499" s="77"/>
      <c r="U499" s="77"/>
      <c r="AA499" s="77"/>
    </row>
    <row r="500" spans="7:27" customFormat="1">
      <c r="G500" s="77"/>
      <c r="R500" s="77"/>
      <c r="S500" s="77"/>
      <c r="T500" s="77"/>
      <c r="U500" s="77"/>
      <c r="AA500" s="77"/>
    </row>
    <row r="501" spans="7:27" customFormat="1">
      <c r="G501" s="77"/>
      <c r="R501" s="77"/>
      <c r="S501" s="77"/>
      <c r="T501" s="77"/>
      <c r="U501" s="77"/>
      <c r="AA501" s="77"/>
    </row>
    <row r="502" spans="7:27" customFormat="1">
      <c r="G502" s="77"/>
      <c r="R502" s="77"/>
      <c r="S502" s="77"/>
      <c r="T502" s="77"/>
      <c r="U502" s="77"/>
      <c r="AA502" s="77"/>
    </row>
    <row r="503" spans="7:27" customFormat="1">
      <c r="G503" s="77"/>
      <c r="R503" s="77"/>
      <c r="S503" s="77"/>
      <c r="T503" s="77"/>
      <c r="U503" s="77"/>
      <c r="AA503" s="77"/>
    </row>
    <row r="504" spans="7:27" customFormat="1">
      <c r="G504" s="77"/>
      <c r="R504" s="77"/>
      <c r="S504" s="77"/>
      <c r="T504" s="77"/>
      <c r="U504" s="77"/>
      <c r="AA504" s="77"/>
    </row>
    <row r="505" spans="7:27" customFormat="1">
      <c r="G505" s="77"/>
      <c r="R505" s="77"/>
      <c r="S505" s="77"/>
      <c r="T505" s="77"/>
      <c r="U505" s="77"/>
      <c r="AA505" s="77"/>
    </row>
    <row r="506" spans="7:27" customFormat="1">
      <c r="G506" s="77"/>
      <c r="R506" s="77"/>
      <c r="S506" s="77"/>
      <c r="T506" s="77"/>
      <c r="U506" s="77"/>
      <c r="AA506" s="77"/>
    </row>
    <row r="507" spans="7:27" customFormat="1">
      <c r="G507" s="77"/>
      <c r="R507" s="77"/>
      <c r="S507" s="77"/>
      <c r="T507" s="77"/>
      <c r="U507" s="77"/>
      <c r="AA507" s="77"/>
    </row>
    <row r="508" spans="7:27" customFormat="1">
      <c r="G508" s="77"/>
      <c r="R508" s="77"/>
      <c r="S508" s="77"/>
      <c r="T508" s="77"/>
      <c r="U508" s="77"/>
      <c r="AA508" s="77"/>
    </row>
    <row r="509" spans="7:27" customFormat="1">
      <c r="G509" s="77"/>
      <c r="R509" s="77"/>
      <c r="S509" s="77"/>
      <c r="T509" s="77"/>
      <c r="U509" s="77"/>
      <c r="AA509" s="77"/>
    </row>
    <row r="510" spans="7:27" customFormat="1">
      <c r="G510" s="77"/>
      <c r="R510" s="77"/>
      <c r="S510" s="77"/>
      <c r="T510" s="77"/>
      <c r="U510" s="77"/>
      <c r="AA510" s="77"/>
    </row>
    <row r="511" spans="7:27" customFormat="1">
      <c r="G511" s="77"/>
      <c r="R511" s="77"/>
      <c r="S511" s="77"/>
      <c r="T511" s="77"/>
      <c r="U511" s="77"/>
      <c r="AA511" s="77"/>
    </row>
    <row r="512" spans="7:27" customFormat="1">
      <c r="G512" s="77"/>
      <c r="R512" s="77"/>
      <c r="S512" s="77"/>
      <c r="T512" s="77"/>
      <c r="U512" s="77"/>
      <c r="AA512" s="77"/>
    </row>
    <row r="513" spans="7:27" customFormat="1">
      <c r="G513" s="77"/>
      <c r="R513" s="77"/>
      <c r="S513" s="77"/>
      <c r="T513" s="77"/>
      <c r="U513" s="77"/>
      <c r="AA513" s="77"/>
    </row>
    <row r="514" spans="7:27" customFormat="1">
      <c r="G514" s="77"/>
      <c r="R514" s="77"/>
      <c r="S514" s="77"/>
      <c r="T514" s="77"/>
      <c r="U514" s="77"/>
      <c r="AA514" s="77"/>
    </row>
    <row r="515" spans="7:27" customFormat="1">
      <c r="G515" s="77"/>
      <c r="R515" s="77"/>
      <c r="S515" s="77"/>
      <c r="T515" s="77"/>
      <c r="U515" s="77"/>
      <c r="AA515" s="77"/>
    </row>
    <row r="516" spans="7:27" customFormat="1">
      <c r="G516" s="77"/>
      <c r="R516" s="77"/>
      <c r="S516" s="77"/>
      <c r="T516" s="77"/>
      <c r="U516" s="77"/>
      <c r="AA516" s="77"/>
    </row>
    <row r="517" spans="7:27" customFormat="1">
      <c r="G517" s="77"/>
      <c r="R517" s="77"/>
      <c r="S517" s="77"/>
      <c r="T517" s="77"/>
      <c r="U517" s="77"/>
      <c r="AA517" s="77"/>
    </row>
    <row r="518" spans="7:27" customFormat="1">
      <c r="G518" s="77"/>
      <c r="R518" s="77"/>
      <c r="S518" s="77"/>
      <c r="T518" s="77"/>
      <c r="U518" s="77"/>
      <c r="AA518" s="77"/>
    </row>
  </sheetData>
  <mergeCells count="19">
    <mergeCell ref="A1:A4"/>
    <mergeCell ref="B1:B4"/>
    <mergeCell ref="F3:F4"/>
    <mergeCell ref="H3:H4"/>
    <mergeCell ref="E3:E4"/>
    <mergeCell ref="AF1:AF3"/>
    <mergeCell ref="W3:W4"/>
    <mergeCell ref="R2:W2"/>
    <mergeCell ref="R3:V3"/>
    <mergeCell ref="R1:AE1"/>
    <mergeCell ref="I3:Q3"/>
    <mergeCell ref="AC2:AE2"/>
    <mergeCell ref="X2:AA2"/>
    <mergeCell ref="X3:AA3"/>
    <mergeCell ref="AC3:AE3"/>
    <mergeCell ref="C1:Q2"/>
    <mergeCell ref="C3:C4"/>
    <mergeCell ref="D3:D4"/>
    <mergeCell ref="G3:G4"/>
  </mergeCells>
  <phoneticPr fontId="2" type="noConversion"/>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15750-3CB8-4CF9-A013-E8222ACED45A}">
  <dimension ref="A1:M83"/>
  <sheetViews>
    <sheetView topLeftCell="B49" workbookViewId="0">
      <selection activeCell="E78" sqref="E78"/>
    </sheetView>
  </sheetViews>
  <sheetFormatPr baseColWidth="10" defaultRowHeight="15.75"/>
  <cols>
    <col min="1" max="1" width="21.125" customWidth="1"/>
    <col min="2" max="2" width="31.125" customWidth="1"/>
    <col min="3" max="3" width="24.375" customWidth="1"/>
    <col min="4" max="4" width="23" customWidth="1"/>
    <col min="5" max="5" width="18.875" customWidth="1"/>
    <col min="6" max="6" width="20" customWidth="1"/>
    <col min="7" max="7" width="13.125" customWidth="1"/>
    <col min="8" max="8" width="18.875" customWidth="1"/>
    <col min="10" max="10" width="26.375" bestFit="1" customWidth="1"/>
  </cols>
  <sheetData>
    <row r="1" spans="1:13">
      <c r="C1" t="s">
        <v>468</v>
      </c>
      <c r="D1">
        <v>2403</v>
      </c>
      <c r="E1" t="s">
        <v>445</v>
      </c>
      <c r="F1" s="99">
        <v>223.2</v>
      </c>
      <c r="G1" t="s">
        <v>444</v>
      </c>
      <c r="H1" s="105" t="s">
        <v>508</v>
      </c>
    </row>
    <row r="2" spans="1:13">
      <c r="C2" t="s">
        <v>502</v>
      </c>
      <c r="D2">
        <v>1367</v>
      </c>
      <c r="E2" t="s">
        <v>445</v>
      </c>
      <c r="F2" s="99">
        <v>127</v>
      </c>
      <c r="G2" t="s">
        <v>444</v>
      </c>
      <c r="H2" t="s">
        <v>509</v>
      </c>
    </row>
    <row r="3" spans="1:13">
      <c r="C3" t="s">
        <v>503</v>
      </c>
      <c r="D3">
        <v>837</v>
      </c>
      <c r="E3" t="s">
        <v>445</v>
      </c>
      <c r="F3" s="99">
        <v>77.77</v>
      </c>
      <c r="G3" t="s">
        <v>507</v>
      </c>
    </row>
    <row r="4" spans="1:13">
      <c r="C4" t="s">
        <v>504</v>
      </c>
      <c r="D4">
        <v>1201</v>
      </c>
      <c r="E4" t="s">
        <v>445</v>
      </c>
      <c r="F4" s="99">
        <v>111.6</v>
      </c>
      <c r="G4" t="s">
        <v>444</v>
      </c>
    </row>
    <row r="5" spans="1:13">
      <c r="C5" t="s">
        <v>505</v>
      </c>
      <c r="D5">
        <f>SUM(D2:D4)</f>
        <v>3405</v>
      </c>
      <c r="E5" t="s">
        <v>445</v>
      </c>
      <c r="F5" s="99">
        <f>SUM(F2:F4)</f>
        <v>316.37</v>
      </c>
      <c r="G5" t="s">
        <v>507</v>
      </c>
    </row>
    <row r="6" spans="1:13">
      <c r="J6" t="s">
        <v>441</v>
      </c>
    </row>
    <row r="7" spans="1:13" ht="78.75">
      <c r="A7" s="31">
        <v>1</v>
      </c>
      <c r="B7" s="31" t="s">
        <v>6</v>
      </c>
      <c r="C7" s="33" t="s">
        <v>348</v>
      </c>
      <c r="D7" s="33" t="s">
        <v>349</v>
      </c>
      <c r="E7" s="37" t="s">
        <v>350</v>
      </c>
      <c r="F7" s="33" t="s">
        <v>390</v>
      </c>
      <c r="G7" s="31" t="s">
        <v>351</v>
      </c>
      <c r="H7" s="34" t="s">
        <v>282</v>
      </c>
      <c r="J7" s="96">
        <f>MEDIAN(L7:M7)</f>
        <v>4400</v>
      </c>
      <c r="L7">
        <v>2800</v>
      </c>
      <c r="M7">
        <v>6000</v>
      </c>
    </row>
    <row r="8" spans="1:13" ht="63">
      <c r="A8" s="39">
        <v>2</v>
      </c>
      <c r="B8" s="39" t="s">
        <v>11</v>
      </c>
      <c r="C8" s="41" t="s">
        <v>352</v>
      </c>
      <c r="D8" s="41" t="s">
        <v>353</v>
      </c>
      <c r="E8" s="41" t="s">
        <v>354</v>
      </c>
      <c r="F8" s="41" t="s">
        <v>351</v>
      </c>
      <c r="G8" s="41"/>
      <c r="H8" s="43" t="s">
        <v>355</v>
      </c>
      <c r="J8" s="96">
        <f>J18</f>
        <v>7370</v>
      </c>
    </row>
    <row r="9" spans="1:13">
      <c r="A9" s="44">
        <v>3</v>
      </c>
      <c r="B9" s="44" t="s">
        <v>14</v>
      </c>
      <c r="C9" s="47" t="s">
        <v>231</v>
      </c>
      <c r="D9" s="47" t="s">
        <v>233</v>
      </c>
      <c r="E9" s="47" t="s">
        <v>198</v>
      </c>
      <c r="F9" s="47" t="s">
        <v>351</v>
      </c>
      <c r="G9" s="44"/>
      <c r="H9" s="46" t="s">
        <v>264</v>
      </c>
      <c r="J9" s="96">
        <f t="shared" ref="J9:J17" si="0">MEDIAN(L9:M9)</f>
        <v>2900</v>
      </c>
      <c r="L9">
        <v>1300</v>
      </c>
      <c r="M9">
        <v>4500</v>
      </c>
    </row>
    <row r="10" spans="1:13" ht="31.5">
      <c r="A10" s="48">
        <v>4</v>
      </c>
      <c r="B10" s="48" t="s">
        <v>18</v>
      </c>
      <c r="C10" s="50" t="s">
        <v>356</v>
      </c>
      <c r="D10" s="50" t="s">
        <v>357</v>
      </c>
      <c r="E10" s="50" t="s">
        <v>198</v>
      </c>
      <c r="F10" s="50" t="s">
        <v>351</v>
      </c>
      <c r="G10" s="48"/>
      <c r="H10" s="51" t="s">
        <v>281</v>
      </c>
      <c r="J10" s="96">
        <f t="shared" si="0"/>
        <v>4250</v>
      </c>
      <c r="L10">
        <v>1500</v>
      </c>
      <c r="M10">
        <v>7000</v>
      </c>
    </row>
    <row r="11" spans="1:13" ht="31.5">
      <c r="A11" s="53">
        <v>5</v>
      </c>
      <c r="B11" s="56" t="s">
        <v>235</v>
      </c>
      <c r="C11" s="56" t="s">
        <v>247</v>
      </c>
      <c r="D11" s="56" t="s">
        <v>359</v>
      </c>
      <c r="E11" s="56" t="s">
        <v>360</v>
      </c>
      <c r="F11" s="56"/>
      <c r="G11" s="53"/>
      <c r="H11" s="56" t="s">
        <v>443</v>
      </c>
    </row>
    <row r="12" spans="1:13">
      <c r="H12" s="93"/>
    </row>
    <row r="13" spans="1:13">
      <c r="H13" s="93"/>
      <c r="J13" s="97" t="s">
        <v>442</v>
      </c>
    </row>
    <row r="14" spans="1:13">
      <c r="I14" s="88"/>
      <c r="J14" s="84">
        <f t="shared" si="0"/>
        <v>3500</v>
      </c>
      <c r="K14" s="85"/>
      <c r="L14" s="85">
        <v>1000</v>
      </c>
      <c r="M14" s="86">
        <v>6000</v>
      </c>
    </row>
    <row r="15" spans="1:13">
      <c r="I15" s="88"/>
      <c r="J15" s="87">
        <f t="shared" si="0"/>
        <v>3300</v>
      </c>
      <c r="K15" s="88"/>
      <c r="L15" s="88">
        <v>1600</v>
      </c>
      <c r="M15" s="89">
        <v>5000</v>
      </c>
    </row>
    <row r="16" spans="1:13">
      <c r="I16" s="88"/>
      <c r="J16" s="87">
        <f t="shared" si="0"/>
        <v>400</v>
      </c>
      <c r="K16" s="88"/>
      <c r="L16" s="88">
        <v>300</v>
      </c>
      <c r="M16" s="89">
        <v>500</v>
      </c>
    </row>
    <row r="17" spans="3:13">
      <c r="I17" s="88"/>
      <c r="J17" s="87">
        <f t="shared" si="0"/>
        <v>170</v>
      </c>
      <c r="K17" s="88"/>
      <c r="L17" s="88">
        <v>40</v>
      </c>
      <c r="M17" s="89">
        <v>300</v>
      </c>
    </row>
    <row r="18" spans="3:13">
      <c r="I18" s="88"/>
      <c r="J18" s="90">
        <f>SUM(J14:J17)</f>
        <v>7370</v>
      </c>
      <c r="K18" s="91"/>
      <c r="L18" s="91"/>
      <c r="M18" s="92"/>
    </row>
    <row r="21" spans="3:13">
      <c r="C21" s="104" t="s">
        <v>501</v>
      </c>
    </row>
    <row r="22" spans="3:13">
      <c r="C22">
        <v>1</v>
      </c>
      <c r="D22" t="s">
        <v>447</v>
      </c>
    </row>
    <row r="23" spans="3:13">
      <c r="C23">
        <v>2</v>
      </c>
      <c r="D23" t="s">
        <v>448</v>
      </c>
    </row>
    <row r="24" spans="3:13">
      <c r="C24">
        <v>3</v>
      </c>
      <c r="D24" t="s">
        <v>449</v>
      </c>
    </row>
    <row r="26" spans="3:13">
      <c r="C26" t="s">
        <v>524</v>
      </c>
      <c r="D26" t="s">
        <v>501</v>
      </c>
      <c r="E26" t="s">
        <v>463</v>
      </c>
      <c r="F26" t="s">
        <v>464</v>
      </c>
      <c r="G26" s="94" t="s">
        <v>465</v>
      </c>
      <c r="H26" s="94" t="s">
        <v>466</v>
      </c>
      <c r="I26" s="95" t="s">
        <v>467</v>
      </c>
    </row>
    <row r="27" spans="3:13">
      <c r="C27" t="s">
        <v>458</v>
      </c>
      <c r="D27">
        <v>1</v>
      </c>
      <c r="E27">
        <v>0.35</v>
      </c>
      <c r="F27">
        <v>1.2</v>
      </c>
      <c r="G27" s="94">
        <f t="shared" ref="G27:G65" si="1">E27*$D$5</f>
        <v>1191.75</v>
      </c>
      <c r="H27" s="94">
        <f t="shared" ref="H27:H65" si="2">F27*$D$5</f>
        <v>4086</v>
      </c>
      <c r="I27" s="95">
        <f t="shared" ref="I27:I65" si="3">MEDIAN(G27:H27)</f>
        <v>2638.875</v>
      </c>
    </row>
    <row r="28" spans="3:13">
      <c r="C28" t="s">
        <v>458</v>
      </c>
      <c r="D28">
        <v>2</v>
      </c>
      <c r="E28">
        <v>0.45</v>
      </c>
      <c r="F28">
        <v>1.5</v>
      </c>
      <c r="G28" s="94">
        <f t="shared" si="1"/>
        <v>1532.25</v>
      </c>
      <c r="H28" s="94">
        <f t="shared" si="2"/>
        <v>5107.5</v>
      </c>
      <c r="I28" s="95">
        <f t="shared" si="3"/>
        <v>3319.875</v>
      </c>
    </row>
    <row r="29" spans="3:13">
      <c r="C29" t="s">
        <v>458</v>
      </c>
      <c r="D29">
        <v>3</v>
      </c>
      <c r="E29">
        <v>0.4</v>
      </c>
      <c r="F29">
        <v>1.2</v>
      </c>
      <c r="G29" s="94">
        <f t="shared" si="1"/>
        <v>1362</v>
      </c>
      <c r="H29" s="94">
        <f t="shared" si="2"/>
        <v>4086</v>
      </c>
      <c r="I29" s="95">
        <f t="shared" si="3"/>
        <v>2724</v>
      </c>
    </row>
    <row r="30" spans="3:13">
      <c r="C30" t="s">
        <v>459</v>
      </c>
      <c r="D30">
        <v>1</v>
      </c>
      <c r="E30">
        <v>0.5</v>
      </c>
      <c r="F30">
        <v>1.5</v>
      </c>
      <c r="G30" s="94">
        <f t="shared" si="1"/>
        <v>1702.5</v>
      </c>
      <c r="H30" s="94">
        <f t="shared" si="2"/>
        <v>5107.5</v>
      </c>
      <c r="I30" s="95">
        <f t="shared" si="3"/>
        <v>3405</v>
      </c>
    </row>
    <row r="31" spans="3:13">
      <c r="C31" t="s">
        <v>459</v>
      </c>
      <c r="D31">
        <v>2</v>
      </c>
      <c r="E31">
        <v>0.6</v>
      </c>
      <c r="F31">
        <v>1.65</v>
      </c>
      <c r="G31" s="94">
        <f t="shared" si="1"/>
        <v>2043</v>
      </c>
      <c r="H31" s="94">
        <f t="shared" si="2"/>
        <v>5618.25</v>
      </c>
      <c r="I31" s="95">
        <f t="shared" si="3"/>
        <v>3830.625</v>
      </c>
    </row>
    <row r="32" spans="3:13">
      <c r="C32" t="s">
        <v>459</v>
      </c>
      <c r="D32">
        <v>3</v>
      </c>
      <c r="E32">
        <v>0.45</v>
      </c>
      <c r="F32">
        <v>1.35</v>
      </c>
      <c r="G32" s="94">
        <f t="shared" si="1"/>
        <v>1532.25</v>
      </c>
      <c r="H32" s="94">
        <f t="shared" si="2"/>
        <v>4596.75</v>
      </c>
      <c r="I32" s="95">
        <f t="shared" si="3"/>
        <v>3064.5</v>
      </c>
    </row>
    <row r="33" spans="3:9">
      <c r="C33" t="s">
        <v>456</v>
      </c>
      <c r="D33">
        <v>1</v>
      </c>
      <c r="E33">
        <v>0.42</v>
      </c>
      <c r="F33">
        <v>1.39</v>
      </c>
      <c r="G33" s="94">
        <f t="shared" si="1"/>
        <v>1430.1</v>
      </c>
      <c r="H33" s="94">
        <f t="shared" si="2"/>
        <v>4732.95</v>
      </c>
      <c r="I33" s="95">
        <f t="shared" si="3"/>
        <v>3081.5249999999996</v>
      </c>
    </row>
    <row r="34" spans="3:9">
      <c r="C34" t="s">
        <v>456</v>
      </c>
      <c r="D34">
        <v>2</v>
      </c>
      <c r="E34">
        <v>0.4</v>
      </c>
      <c r="F34">
        <v>1.45</v>
      </c>
      <c r="G34" s="94">
        <f t="shared" si="1"/>
        <v>1362</v>
      </c>
      <c r="H34" s="94">
        <f t="shared" si="2"/>
        <v>4937.25</v>
      </c>
      <c r="I34" s="95">
        <f t="shared" si="3"/>
        <v>3149.625</v>
      </c>
    </row>
    <row r="35" spans="3:9">
      <c r="C35" t="s">
        <v>456</v>
      </c>
      <c r="D35">
        <v>3</v>
      </c>
      <c r="E35">
        <v>0.5</v>
      </c>
      <c r="F35">
        <v>1.1499999999999999</v>
      </c>
      <c r="G35" s="94">
        <f t="shared" si="1"/>
        <v>1702.5</v>
      </c>
      <c r="H35" s="94">
        <f t="shared" si="2"/>
        <v>3915.7499999999995</v>
      </c>
      <c r="I35" s="95">
        <f t="shared" si="3"/>
        <v>2809.125</v>
      </c>
    </row>
    <row r="36" spans="3:9">
      <c r="C36" t="s">
        <v>453</v>
      </c>
      <c r="D36">
        <v>1</v>
      </c>
      <c r="E36">
        <v>0.5</v>
      </c>
      <c r="F36">
        <v>1.5</v>
      </c>
      <c r="G36" s="94">
        <f t="shared" si="1"/>
        <v>1702.5</v>
      </c>
      <c r="H36" s="94">
        <f t="shared" si="2"/>
        <v>5107.5</v>
      </c>
      <c r="I36" s="95">
        <f t="shared" si="3"/>
        <v>3405</v>
      </c>
    </row>
    <row r="37" spans="3:9">
      <c r="C37" t="s">
        <v>453</v>
      </c>
      <c r="D37">
        <v>2</v>
      </c>
      <c r="E37">
        <v>0.45</v>
      </c>
      <c r="F37">
        <v>1.45</v>
      </c>
      <c r="G37" s="94">
        <f t="shared" si="1"/>
        <v>1532.25</v>
      </c>
      <c r="H37" s="94">
        <f t="shared" si="2"/>
        <v>4937.25</v>
      </c>
      <c r="I37" s="95">
        <f t="shared" si="3"/>
        <v>3234.75</v>
      </c>
    </row>
    <row r="38" spans="3:9">
      <c r="C38" t="s">
        <v>453</v>
      </c>
      <c r="D38">
        <v>3</v>
      </c>
      <c r="E38">
        <v>0.35</v>
      </c>
      <c r="F38">
        <v>1.1000000000000001</v>
      </c>
      <c r="G38" s="94">
        <f t="shared" si="1"/>
        <v>1191.75</v>
      </c>
      <c r="H38" s="94">
        <f t="shared" si="2"/>
        <v>3745.5000000000005</v>
      </c>
      <c r="I38" s="95">
        <f t="shared" si="3"/>
        <v>2468.625</v>
      </c>
    </row>
    <row r="39" spans="3:9">
      <c r="C39" t="s">
        <v>450</v>
      </c>
      <c r="D39">
        <v>1</v>
      </c>
      <c r="E39">
        <v>0.55000000000000004</v>
      </c>
      <c r="F39">
        <v>1.5</v>
      </c>
      <c r="G39" s="94">
        <f t="shared" si="1"/>
        <v>1872.7500000000002</v>
      </c>
      <c r="H39" s="94">
        <f t="shared" si="2"/>
        <v>5107.5</v>
      </c>
      <c r="I39" s="95">
        <f t="shared" si="3"/>
        <v>3490.125</v>
      </c>
    </row>
    <row r="40" spans="3:9">
      <c r="C40" t="s">
        <v>450</v>
      </c>
      <c r="D40">
        <v>2</v>
      </c>
      <c r="E40">
        <v>0.35</v>
      </c>
      <c r="F40">
        <v>1.3</v>
      </c>
      <c r="G40" s="94">
        <f t="shared" si="1"/>
        <v>1191.75</v>
      </c>
      <c r="H40" s="94">
        <f t="shared" si="2"/>
        <v>4426.5</v>
      </c>
      <c r="I40" s="95">
        <f t="shared" si="3"/>
        <v>2809.125</v>
      </c>
    </row>
    <row r="41" spans="3:9">
      <c r="C41" t="s">
        <v>450</v>
      </c>
      <c r="D41">
        <v>3</v>
      </c>
      <c r="E41">
        <v>0.33</v>
      </c>
      <c r="F41">
        <v>0.9</v>
      </c>
      <c r="G41" s="94">
        <f t="shared" si="1"/>
        <v>1123.6500000000001</v>
      </c>
      <c r="H41" s="94">
        <f t="shared" si="2"/>
        <v>3064.5</v>
      </c>
      <c r="I41" s="95">
        <f t="shared" si="3"/>
        <v>2094.0749999999998</v>
      </c>
    </row>
    <row r="42" spans="3:9">
      <c r="C42" t="s">
        <v>460</v>
      </c>
      <c r="D42">
        <v>1</v>
      </c>
      <c r="E42">
        <v>0.4</v>
      </c>
      <c r="F42">
        <v>1.2</v>
      </c>
      <c r="G42" s="94">
        <f t="shared" si="1"/>
        <v>1362</v>
      </c>
      <c r="H42" s="94">
        <f t="shared" si="2"/>
        <v>4086</v>
      </c>
      <c r="I42" s="95">
        <f t="shared" si="3"/>
        <v>2724</v>
      </c>
    </row>
    <row r="43" spans="3:9">
      <c r="C43" t="s">
        <v>460</v>
      </c>
      <c r="D43">
        <v>2</v>
      </c>
      <c r="E43">
        <v>0.4</v>
      </c>
      <c r="F43">
        <v>1.3</v>
      </c>
      <c r="G43" s="94">
        <f t="shared" si="1"/>
        <v>1362</v>
      </c>
      <c r="H43" s="94">
        <f t="shared" si="2"/>
        <v>4426.5</v>
      </c>
      <c r="I43" s="95">
        <f t="shared" si="3"/>
        <v>2894.25</v>
      </c>
    </row>
    <row r="44" spans="3:9">
      <c r="C44" t="s">
        <v>460</v>
      </c>
      <c r="D44">
        <v>3</v>
      </c>
      <c r="E44">
        <v>0.4</v>
      </c>
      <c r="F44">
        <v>0.95</v>
      </c>
      <c r="G44" s="94">
        <f t="shared" si="1"/>
        <v>1362</v>
      </c>
      <c r="H44" s="94">
        <f t="shared" si="2"/>
        <v>3234.75</v>
      </c>
      <c r="I44" s="95">
        <f t="shared" si="3"/>
        <v>2298.375</v>
      </c>
    </row>
    <row r="45" spans="3:9">
      <c r="C45" t="s">
        <v>452</v>
      </c>
      <c r="D45">
        <v>1</v>
      </c>
      <c r="E45">
        <v>0.45</v>
      </c>
      <c r="F45">
        <v>1.5</v>
      </c>
      <c r="G45" s="94">
        <f t="shared" si="1"/>
        <v>1532.25</v>
      </c>
      <c r="H45" s="94">
        <f t="shared" si="2"/>
        <v>5107.5</v>
      </c>
      <c r="I45" s="95">
        <f t="shared" si="3"/>
        <v>3319.875</v>
      </c>
    </row>
    <row r="46" spans="3:9">
      <c r="C46" t="s">
        <v>452</v>
      </c>
      <c r="D46">
        <v>2</v>
      </c>
      <c r="E46">
        <v>0.35</v>
      </c>
      <c r="F46">
        <v>1.4</v>
      </c>
      <c r="G46" s="94">
        <f t="shared" si="1"/>
        <v>1191.75</v>
      </c>
      <c r="H46" s="94">
        <f t="shared" si="2"/>
        <v>4767</v>
      </c>
      <c r="I46" s="95">
        <f t="shared" si="3"/>
        <v>2979.375</v>
      </c>
    </row>
    <row r="47" spans="3:9">
      <c r="C47" t="s">
        <v>452</v>
      </c>
      <c r="D47">
        <v>3</v>
      </c>
      <c r="E47">
        <v>0.35</v>
      </c>
      <c r="F47">
        <v>1</v>
      </c>
      <c r="G47" s="94">
        <f t="shared" si="1"/>
        <v>1191.75</v>
      </c>
      <c r="H47" s="94">
        <f t="shared" si="2"/>
        <v>3405</v>
      </c>
      <c r="I47" s="95">
        <f t="shared" si="3"/>
        <v>2298.375</v>
      </c>
    </row>
    <row r="48" spans="3:9">
      <c r="C48" t="s">
        <v>461</v>
      </c>
      <c r="D48">
        <v>1</v>
      </c>
      <c r="E48">
        <v>0.4</v>
      </c>
      <c r="F48">
        <v>1.5</v>
      </c>
      <c r="G48" s="94">
        <f t="shared" si="1"/>
        <v>1362</v>
      </c>
      <c r="H48" s="94">
        <f t="shared" si="2"/>
        <v>5107.5</v>
      </c>
      <c r="I48" s="95">
        <f t="shared" si="3"/>
        <v>3234.75</v>
      </c>
    </row>
    <row r="49" spans="3:9">
      <c r="C49" t="s">
        <v>461</v>
      </c>
      <c r="D49">
        <v>2</v>
      </c>
      <c r="E49">
        <v>0.4</v>
      </c>
      <c r="F49">
        <v>1.45</v>
      </c>
      <c r="G49" s="94">
        <f t="shared" si="1"/>
        <v>1362</v>
      </c>
      <c r="H49" s="94">
        <f t="shared" si="2"/>
        <v>4937.25</v>
      </c>
      <c r="I49" s="95">
        <f t="shared" si="3"/>
        <v>3149.625</v>
      </c>
    </row>
    <row r="50" spans="3:9">
      <c r="C50" t="s">
        <v>461</v>
      </c>
      <c r="D50">
        <v>3</v>
      </c>
      <c r="E50">
        <v>0.3</v>
      </c>
      <c r="F50">
        <v>0.85</v>
      </c>
      <c r="G50" s="94">
        <f t="shared" si="1"/>
        <v>1021.5</v>
      </c>
      <c r="H50" s="94">
        <f t="shared" si="2"/>
        <v>2894.25</v>
      </c>
      <c r="I50" s="95">
        <f t="shared" si="3"/>
        <v>1957.875</v>
      </c>
    </row>
    <row r="51" spans="3:9">
      <c r="C51" t="s">
        <v>455</v>
      </c>
      <c r="D51">
        <v>1</v>
      </c>
      <c r="E51">
        <v>0.45</v>
      </c>
      <c r="F51">
        <v>1.5</v>
      </c>
      <c r="G51" s="94">
        <f t="shared" si="1"/>
        <v>1532.25</v>
      </c>
      <c r="H51" s="94">
        <f t="shared" si="2"/>
        <v>5107.5</v>
      </c>
      <c r="I51" s="95">
        <f t="shared" si="3"/>
        <v>3319.875</v>
      </c>
    </row>
    <row r="52" spans="3:9">
      <c r="C52" t="s">
        <v>455</v>
      </c>
      <c r="D52">
        <v>2</v>
      </c>
      <c r="E52">
        <v>0.4</v>
      </c>
      <c r="F52">
        <v>1.55</v>
      </c>
      <c r="G52" s="94">
        <f t="shared" si="1"/>
        <v>1362</v>
      </c>
      <c r="H52" s="94">
        <f t="shared" si="2"/>
        <v>5277.75</v>
      </c>
      <c r="I52" s="95">
        <f t="shared" si="3"/>
        <v>3319.875</v>
      </c>
    </row>
    <row r="53" spans="3:9">
      <c r="C53" t="s">
        <v>455</v>
      </c>
      <c r="D53">
        <v>3</v>
      </c>
      <c r="E53">
        <v>0.43</v>
      </c>
      <c r="F53">
        <v>1.33</v>
      </c>
      <c r="G53" s="94">
        <f t="shared" si="1"/>
        <v>1464.15</v>
      </c>
      <c r="H53" s="94">
        <f t="shared" si="2"/>
        <v>4528.6500000000005</v>
      </c>
      <c r="I53" s="95">
        <f t="shared" si="3"/>
        <v>2996.4000000000005</v>
      </c>
    </row>
    <row r="54" spans="3:9">
      <c r="C54" t="s">
        <v>451</v>
      </c>
      <c r="D54">
        <v>1</v>
      </c>
      <c r="E54">
        <v>0.45</v>
      </c>
      <c r="F54">
        <v>1.5</v>
      </c>
      <c r="G54" s="94">
        <f t="shared" si="1"/>
        <v>1532.25</v>
      </c>
      <c r="H54" s="94">
        <f t="shared" si="2"/>
        <v>5107.5</v>
      </c>
      <c r="I54" s="95">
        <f t="shared" si="3"/>
        <v>3319.875</v>
      </c>
    </row>
    <row r="55" spans="3:9">
      <c r="C55" t="s">
        <v>451</v>
      </c>
      <c r="D55">
        <v>2</v>
      </c>
      <c r="E55">
        <v>0.45</v>
      </c>
      <c r="F55">
        <v>1.25</v>
      </c>
      <c r="G55" s="94">
        <f t="shared" si="1"/>
        <v>1532.25</v>
      </c>
      <c r="H55" s="94">
        <f t="shared" si="2"/>
        <v>4256.25</v>
      </c>
      <c r="I55" s="95">
        <f t="shared" si="3"/>
        <v>2894.25</v>
      </c>
    </row>
    <row r="56" spans="3:9">
      <c r="C56" t="s">
        <v>451</v>
      </c>
      <c r="D56">
        <v>3</v>
      </c>
      <c r="E56">
        <v>0.32</v>
      </c>
      <c r="F56">
        <v>0.95</v>
      </c>
      <c r="G56" s="94">
        <f t="shared" si="1"/>
        <v>1089.5999999999999</v>
      </c>
      <c r="H56" s="94">
        <f t="shared" si="2"/>
        <v>3234.75</v>
      </c>
      <c r="I56" s="95">
        <f t="shared" si="3"/>
        <v>2162.1750000000002</v>
      </c>
    </row>
    <row r="57" spans="3:9">
      <c r="C57" t="s">
        <v>454</v>
      </c>
      <c r="D57">
        <v>1</v>
      </c>
      <c r="E57">
        <v>0.42</v>
      </c>
      <c r="F57">
        <v>1.4</v>
      </c>
      <c r="G57" s="94">
        <f t="shared" si="1"/>
        <v>1430.1</v>
      </c>
      <c r="H57" s="94">
        <f t="shared" si="2"/>
        <v>4767</v>
      </c>
      <c r="I57" s="95">
        <f t="shared" si="3"/>
        <v>3098.55</v>
      </c>
    </row>
    <row r="58" spans="3:9">
      <c r="C58" t="s">
        <v>454</v>
      </c>
      <c r="D58">
        <v>2</v>
      </c>
      <c r="E58">
        <v>0.45</v>
      </c>
      <c r="F58">
        <v>1.45</v>
      </c>
      <c r="G58" s="94">
        <f t="shared" si="1"/>
        <v>1532.25</v>
      </c>
      <c r="H58" s="94">
        <f t="shared" si="2"/>
        <v>4937.25</v>
      </c>
      <c r="I58" s="95">
        <f t="shared" si="3"/>
        <v>3234.75</v>
      </c>
    </row>
    <row r="59" spans="3:9">
      <c r="C59" t="s">
        <v>454</v>
      </c>
      <c r="D59">
        <v>3</v>
      </c>
      <c r="E59">
        <v>0.4</v>
      </c>
      <c r="F59">
        <v>1.2</v>
      </c>
      <c r="G59" s="94">
        <f t="shared" si="1"/>
        <v>1362</v>
      </c>
      <c r="H59" s="94">
        <f t="shared" si="2"/>
        <v>4086</v>
      </c>
      <c r="I59" s="95">
        <f t="shared" si="3"/>
        <v>2724</v>
      </c>
    </row>
    <row r="60" spans="3:9">
      <c r="C60" t="s">
        <v>457</v>
      </c>
      <c r="D60">
        <v>1</v>
      </c>
      <c r="E60">
        <v>0.38</v>
      </c>
      <c r="F60">
        <v>1.28</v>
      </c>
      <c r="G60" s="94">
        <f t="shared" si="1"/>
        <v>1293.9000000000001</v>
      </c>
      <c r="H60" s="94">
        <f t="shared" si="2"/>
        <v>4358.3999999999996</v>
      </c>
      <c r="I60" s="95">
        <f t="shared" si="3"/>
        <v>2826.1499999999996</v>
      </c>
    </row>
    <row r="61" spans="3:9">
      <c r="C61" t="s">
        <v>457</v>
      </c>
      <c r="D61">
        <v>2</v>
      </c>
      <c r="E61">
        <v>0.45</v>
      </c>
      <c r="F61">
        <v>1.35</v>
      </c>
      <c r="G61" s="94">
        <f t="shared" si="1"/>
        <v>1532.25</v>
      </c>
      <c r="H61" s="94">
        <f t="shared" si="2"/>
        <v>4596.75</v>
      </c>
      <c r="I61" s="95">
        <f t="shared" si="3"/>
        <v>3064.5</v>
      </c>
    </row>
    <row r="62" spans="3:9">
      <c r="C62" t="s">
        <v>457</v>
      </c>
      <c r="D62">
        <v>3</v>
      </c>
      <c r="E62">
        <v>0.32</v>
      </c>
      <c r="F62">
        <v>1</v>
      </c>
      <c r="G62" s="94">
        <f t="shared" si="1"/>
        <v>1089.5999999999999</v>
      </c>
      <c r="H62" s="94">
        <f t="shared" si="2"/>
        <v>3405</v>
      </c>
      <c r="I62" s="95">
        <f t="shared" si="3"/>
        <v>2247.3000000000002</v>
      </c>
    </row>
    <row r="63" spans="3:9">
      <c r="C63" t="s">
        <v>462</v>
      </c>
      <c r="D63">
        <v>1</v>
      </c>
      <c r="E63">
        <v>0.55000000000000004</v>
      </c>
      <c r="F63">
        <v>1.55</v>
      </c>
      <c r="G63" s="94">
        <f t="shared" si="1"/>
        <v>1872.7500000000002</v>
      </c>
      <c r="H63" s="94">
        <f t="shared" si="2"/>
        <v>5277.75</v>
      </c>
      <c r="I63" s="95">
        <f t="shared" si="3"/>
        <v>3575.25</v>
      </c>
    </row>
    <row r="64" spans="3:9">
      <c r="C64" t="s">
        <v>462</v>
      </c>
      <c r="D64">
        <v>2</v>
      </c>
      <c r="E64">
        <v>0.4</v>
      </c>
      <c r="F64">
        <v>1.45</v>
      </c>
      <c r="G64" s="94">
        <f t="shared" si="1"/>
        <v>1362</v>
      </c>
      <c r="H64" s="94">
        <f t="shared" si="2"/>
        <v>4937.25</v>
      </c>
      <c r="I64" s="95">
        <f t="shared" si="3"/>
        <v>3149.625</v>
      </c>
    </row>
    <row r="65" spans="3:9">
      <c r="C65" t="s">
        <v>462</v>
      </c>
      <c r="D65">
        <v>3</v>
      </c>
      <c r="E65">
        <v>0.35</v>
      </c>
      <c r="F65">
        <v>0.8</v>
      </c>
      <c r="G65" s="94">
        <f t="shared" si="1"/>
        <v>1191.75</v>
      </c>
      <c r="H65" s="94">
        <f t="shared" si="2"/>
        <v>2724</v>
      </c>
      <c r="I65" s="95">
        <f t="shared" si="3"/>
        <v>1957.875</v>
      </c>
    </row>
    <row r="69" spans="3:9">
      <c r="C69" s="97" t="s">
        <v>506</v>
      </c>
    </row>
    <row r="70" spans="3:9">
      <c r="C70" t="s">
        <v>446</v>
      </c>
      <c r="D70" t="s">
        <v>447</v>
      </c>
      <c r="E70" t="s">
        <v>448</v>
      </c>
      <c r="F70" t="s">
        <v>449</v>
      </c>
    </row>
    <row r="71" spans="3:9">
      <c r="C71" t="s">
        <v>458</v>
      </c>
      <c r="D71" s="99">
        <v>2638.875</v>
      </c>
      <c r="E71" s="99">
        <v>3319.875</v>
      </c>
      <c r="F71" s="99">
        <v>2724</v>
      </c>
    </row>
    <row r="72" spans="3:9">
      <c r="C72" t="s">
        <v>459</v>
      </c>
      <c r="D72" s="99">
        <v>3405</v>
      </c>
      <c r="E72" s="99">
        <v>3830.625</v>
      </c>
      <c r="F72" s="99">
        <v>3064.5</v>
      </c>
    </row>
    <row r="73" spans="3:9">
      <c r="C73" t="s">
        <v>456</v>
      </c>
      <c r="D73" s="99">
        <v>3081.5249999999996</v>
      </c>
      <c r="E73" s="99">
        <v>3149.625</v>
      </c>
      <c r="F73" s="99">
        <v>2809.125</v>
      </c>
    </row>
    <row r="74" spans="3:9">
      <c r="C74" t="s">
        <v>453</v>
      </c>
      <c r="D74" s="99">
        <v>3405</v>
      </c>
      <c r="E74" s="99">
        <v>3234.75</v>
      </c>
      <c r="F74" s="99">
        <v>2468.625</v>
      </c>
    </row>
    <row r="75" spans="3:9">
      <c r="C75" t="s">
        <v>450</v>
      </c>
      <c r="D75" s="99">
        <v>3490.125</v>
      </c>
      <c r="E75" s="99">
        <v>2809.125</v>
      </c>
      <c r="F75" s="99">
        <v>2094.0749999999998</v>
      </c>
    </row>
    <row r="76" spans="3:9">
      <c r="C76" t="s">
        <v>460</v>
      </c>
      <c r="D76" s="99">
        <v>2724</v>
      </c>
      <c r="E76" s="99">
        <v>2894.25</v>
      </c>
      <c r="F76" s="99">
        <v>2298.375</v>
      </c>
    </row>
    <row r="77" spans="3:9">
      <c r="C77" t="s">
        <v>452</v>
      </c>
      <c r="D77" s="99">
        <v>3319.875</v>
      </c>
      <c r="E77" s="99">
        <v>2979.375</v>
      </c>
      <c r="F77" s="99">
        <v>2298.375</v>
      </c>
    </row>
    <row r="78" spans="3:9">
      <c r="C78" t="s">
        <v>461</v>
      </c>
      <c r="D78" s="99">
        <v>3234.75</v>
      </c>
      <c r="E78" s="99">
        <v>3149.625</v>
      </c>
      <c r="F78" s="99">
        <v>1957.875</v>
      </c>
    </row>
    <row r="79" spans="3:9">
      <c r="C79" t="s">
        <v>455</v>
      </c>
      <c r="D79" s="99">
        <v>3319.875</v>
      </c>
      <c r="E79" s="99">
        <v>3319.875</v>
      </c>
      <c r="F79" s="99">
        <v>2996.4000000000005</v>
      </c>
    </row>
    <row r="80" spans="3:9">
      <c r="C80" t="s">
        <v>451</v>
      </c>
      <c r="D80" s="99">
        <v>3319.875</v>
      </c>
      <c r="E80" s="99">
        <v>2894.25</v>
      </c>
      <c r="F80" s="99">
        <v>2162.1750000000002</v>
      </c>
    </row>
    <row r="81" spans="3:6">
      <c r="C81" t="s">
        <v>454</v>
      </c>
      <c r="D81" s="99">
        <v>3098.55</v>
      </c>
      <c r="E81" s="99">
        <v>3234.75</v>
      </c>
      <c r="F81" s="99">
        <v>2724</v>
      </c>
    </row>
    <row r="82" spans="3:6">
      <c r="C82" t="s">
        <v>457</v>
      </c>
      <c r="D82" s="99">
        <v>2826.1499999999996</v>
      </c>
      <c r="E82" s="99">
        <v>3064.5</v>
      </c>
      <c r="F82" s="99">
        <v>2247.3000000000002</v>
      </c>
    </row>
    <row r="83" spans="3:6">
      <c r="C83" t="s">
        <v>462</v>
      </c>
      <c r="D83" s="99">
        <v>3575.25</v>
      </c>
      <c r="E83" s="99">
        <v>3149.625</v>
      </c>
      <c r="F83" s="99">
        <v>1957.875</v>
      </c>
    </row>
  </sheetData>
  <sortState xmlns:xlrd2="http://schemas.microsoft.com/office/spreadsheetml/2017/richdata2" ref="C71:F83">
    <sortCondition ref="C71:C83"/>
  </sortState>
  <phoneticPr fontId="8" type="noConversion"/>
  <hyperlinks>
    <hyperlink ref="H1" r:id="rId1" xr:uid="{6134BF54-964D-4E89-89F4-716B5E746C73}"/>
  </hyperlinks>
  <pageMargins left="0.7" right="0.7" top="0.75" bottom="0.75" header="0.3" footer="0.3"/>
  <pageSetup orientation="portrait" horizontalDpi="0" verticalDpi="0"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A2D4D-B38F-467B-A445-79CBBA951268}">
  <dimension ref="A1:J210"/>
  <sheetViews>
    <sheetView workbookViewId="0">
      <selection activeCell="G13" sqref="G13"/>
    </sheetView>
  </sheetViews>
  <sheetFormatPr baseColWidth="10" defaultRowHeight="15.75"/>
  <cols>
    <col min="1" max="1" width="24" bestFit="1" customWidth="1"/>
    <col min="2" max="2" width="14.125" customWidth="1"/>
    <col min="3" max="3" width="61.125" bestFit="1" customWidth="1"/>
    <col min="4" max="4" width="21.625" customWidth="1"/>
    <col min="5" max="5" width="21.875" customWidth="1"/>
    <col min="6" max="6" width="18.625" customWidth="1"/>
    <col min="7" max="7" width="18.875" customWidth="1"/>
    <col min="8" max="8" width="21.125" customWidth="1"/>
    <col min="9" max="9" width="21.375" customWidth="1"/>
    <col min="10" max="10" width="24.25" customWidth="1"/>
  </cols>
  <sheetData>
    <row r="1" spans="1:10">
      <c r="D1" s="97"/>
      <c r="E1" s="97"/>
      <c r="F1" s="97"/>
      <c r="G1" s="97"/>
      <c r="H1" s="97"/>
      <c r="I1" s="97"/>
      <c r="J1" s="97"/>
    </row>
    <row r="2" spans="1:10" s="101" customFormat="1">
      <c r="A2" s="101" t="s">
        <v>489</v>
      </c>
      <c r="B2" s="101" t="s">
        <v>490</v>
      </c>
      <c r="C2" s="101" t="s">
        <v>491</v>
      </c>
      <c r="D2" s="101" t="s">
        <v>482</v>
      </c>
      <c r="E2" s="101" t="s">
        <v>483</v>
      </c>
      <c r="F2" s="101" t="s">
        <v>484</v>
      </c>
      <c r="G2" s="101" t="s">
        <v>485</v>
      </c>
      <c r="H2" s="101" t="s">
        <v>486</v>
      </c>
      <c r="I2" s="101" t="s">
        <v>487</v>
      </c>
      <c r="J2" s="101" t="s">
        <v>488</v>
      </c>
    </row>
    <row r="3" spans="1:10">
      <c r="A3" t="s">
        <v>450</v>
      </c>
      <c r="B3">
        <v>1</v>
      </c>
      <c r="C3" t="s">
        <v>470</v>
      </c>
      <c r="D3">
        <v>0</v>
      </c>
      <c r="F3">
        <v>1</v>
      </c>
      <c r="G3">
        <v>1.5</v>
      </c>
      <c r="H3">
        <f t="shared" ref="H3:H66" si="0">D3*F3</f>
        <v>0</v>
      </c>
      <c r="I3">
        <f t="shared" ref="I3:I66" si="1">E3*G3</f>
        <v>0</v>
      </c>
      <c r="J3">
        <f>MEDIAN(H3:I3)</f>
        <v>0</v>
      </c>
    </row>
    <row r="4" spans="1:10">
      <c r="A4" t="s">
        <v>450</v>
      </c>
      <c r="B4">
        <v>1</v>
      </c>
      <c r="C4" t="s">
        <v>471</v>
      </c>
      <c r="D4">
        <v>50</v>
      </c>
      <c r="E4">
        <v>110</v>
      </c>
      <c r="F4">
        <v>4</v>
      </c>
      <c r="G4">
        <v>6</v>
      </c>
      <c r="H4">
        <f t="shared" si="0"/>
        <v>200</v>
      </c>
      <c r="I4">
        <f t="shared" si="1"/>
        <v>660</v>
      </c>
      <c r="J4">
        <f t="shared" ref="J4:J67" si="2">MEDIAN(H4:I4)</f>
        <v>430</v>
      </c>
    </row>
    <row r="5" spans="1:10">
      <c r="A5" t="s">
        <v>450</v>
      </c>
      <c r="B5">
        <v>1</v>
      </c>
      <c r="C5" t="s">
        <v>472</v>
      </c>
      <c r="D5">
        <v>80</v>
      </c>
      <c r="E5">
        <v>90</v>
      </c>
      <c r="F5">
        <v>6</v>
      </c>
      <c r="G5">
        <v>24</v>
      </c>
      <c r="H5">
        <f t="shared" si="0"/>
        <v>480</v>
      </c>
      <c r="I5">
        <f t="shared" si="1"/>
        <v>2160</v>
      </c>
      <c r="J5">
        <f t="shared" si="2"/>
        <v>1320</v>
      </c>
    </row>
    <row r="6" spans="1:10">
      <c r="A6" t="s">
        <v>450</v>
      </c>
      <c r="B6">
        <v>1</v>
      </c>
      <c r="C6" t="s">
        <v>473</v>
      </c>
      <c r="D6">
        <v>40</v>
      </c>
      <c r="E6">
        <v>80</v>
      </c>
      <c r="F6">
        <v>0.5</v>
      </c>
      <c r="G6">
        <v>1.5</v>
      </c>
      <c r="H6">
        <f t="shared" si="0"/>
        <v>20</v>
      </c>
      <c r="I6">
        <f t="shared" si="1"/>
        <v>120</v>
      </c>
      <c r="J6">
        <f t="shared" si="2"/>
        <v>70</v>
      </c>
    </row>
    <row r="7" spans="1:10">
      <c r="A7" t="s">
        <v>451</v>
      </c>
      <c r="B7">
        <v>1</v>
      </c>
      <c r="C7" t="s">
        <v>470</v>
      </c>
      <c r="D7">
        <v>0</v>
      </c>
      <c r="F7">
        <v>1</v>
      </c>
      <c r="G7">
        <v>1.5</v>
      </c>
      <c r="H7">
        <f t="shared" si="0"/>
        <v>0</v>
      </c>
      <c r="I7">
        <f t="shared" si="1"/>
        <v>0</v>
      </c>
      <c r="J7">
        <f t="shared" si="2"/>
        <v>0</v>
      </c>
    </row>
    <row r="8" spans="1:10">
      <c r="A8" t="s">
        <v>451</v>
      </c>
      <c r="B8">
        <v>1</v>
      </c>
      <c r="C8" t="s">
        <v>471</v>
      </c>
      <c r="D8">
        <v>55</v>
      </c>
      <c r="E8">
        <v>100</v>
      </c>
      <c r="F8">
        <v>4</v>
      </c>
      <c r="G8">
        <v>6</v>
      </c>
      <c r="H8">
        <f t="shared" si="0"/>
        <v>220</v>
      </c>
      <c r="I8">
        <f t="shared" si="1"/>
        <v>600</v>
      </c>
      <c r="J8">
        <f t="shared" si="2"/>
        <v>410</v>
      </c>
    </row>
    <row r="9" spans="1:10">
      <c r="A9" t="s">
        <v>451</v>
      </c>
      <c r="B9">
        <v>1</v>
      </c>
      <c r="C9" t="s">
        <v>472</v>
      </c>
      <c r="D9">
        <v>85</v>
      </c>
      <c r="E9">
        <v>95</v>
      </c>
      <c r="F9">
        <v>6</v>
      </c>
      <c r="G9">
        <v>24</v>
      </c>
      <c r="H9">
        <f t="shared" si="0"/>
        <v>510</v>
      </c>
      <c r="I9">
        <f t="shared" si="1"/>
        <v>2280</v>
      </c>
      <c r="J9">
        <f t="shared" si="2"/>
        <v>1395</v>
      </c>
    </row>
    <row r="10" spans="1:10">
      <c r="A10" t="s">
        <v>451</v>
      </c>
      <c r="B10">
        <v>1</v>
      </c>
      <c r="C10" t="s">
        <v>473</v>
      </c>
      <c r="D10">
        <v>50</v>
      </c>
      <c r="E10">
        <v>80</v>
      </c>
      <c r="F10">
        <v>0.5</v>
      </c>
      <c r="G10">
        <v>1.5</v>
      </c>
      <c r="H10">
        <f t="shared" si="0"/>
        <v>25</v>
      </c>
      <c r="I10">
        <f t="shared" si="1"/>
        <v>120</v>
      </c>
      <c r="J10">
        <f t="shared" si="2"/>
        <v>72.5</v>
      </c>
    </row>
    <row r="11" spans="1:10">
      <c r="A11" t="s">
        <v>452</v>
      </c>
      <c r="B11">
        <v>1</v>
      </c>
      <c r="C11" t="s">
        <v>470</v>
      </c>
      <c r="D11">
        <v>0</v>
      </c>
      <c r="F11">
        <v>1</v>
      </c>
      <c r="G11">
        <v>1.5</v>
      </c>
      <c r="H11">
        <f t="shared" si="0"/>
        <v>0</v>
      </c>
      <c r="I11">
        <f t="shared" si="1"/>
        <v>0</v>
      </c>
      <c r="J11">
        <f t="shared" si="2"/>
        <v>0</v>
      </c>
    </row>
    <row r="12" spans="1:10">
      <c r="A12" t="s">
        <v>452</v>
      </c>
      <c r="B12">
        <v>1</v>
      </c>
      <c r="C12" t="s">
        <v>471</v>
      </c>
      <c r="D12">
        <v>50</v>
      </c>
      <c r="E12">
        <v>100</v>
      </c>
      <c r="F12">
        <v>4</v>
      </c>
      <c r="G12">
        <v>6</v>
      </c>
      <c r="H12">
        <f t="shared" si="0"/>
        <v>200</v>
      </c>
      <c r="I12">
        <f t="shared" si="1"/>
        <v>600</v>
      </c>
      <c r="J12">
        <f t="shared" si="2"/>
        <v>400</v>
      </c>
    </row>
    <row r="13" spans="1:10">
      <c r="A13" t="s">
        <v>452</v>
      </c>
      <c r="B13">
        <v>1</v>
      </c>
      <c r="C13" t="s">
        <v>472</v>
      </c>
      <c r="D13">
        <v>80</v>
      </c>
      <c r="E13">
        <v>90</v>
      </c>
      <c r="F13">
        <v>6</v>
      </c>
      <c r="G13">
        <v>24</v>
      </c>
      <c r="H13">
        <f t="shared" si="0"/>
        <v>480</v>
      </c>
      <c r="I13">
        <f t="shared" si="1"/>
        <v>2160</v>
      </c>
      <c r="J13">
        <f t="shared" si="2"/>
        <v>1320</v>
      </c>
    </row>
    <row r="14" spans="1:10">
      <c r="A14" t="s">
        <v>452</v>
      </c>
      <c r="B14">
        <v>1</v>
      </c>
      <c r="C14" t="s">
        <v>473</v>
      </c>
      <c r="D14">
        <v>50</v>
      </c>
      <c r="E14">
        <v>80</v>
      </c>
      <c r="F14">
        <v>0.5</v>
      </c>
      <c r="G14">
        <v>1.5</v>
      </c>
      <c r="H14">
        <f t="shared" si="0"/>
        <v>25</v>
      </c>
      <c r="I14">
        <f t="shared" si="1"/>
        <v>120</v>
      </c>
      <c r="J14">
        <f t="shared" si="2"/>
        <v>72.5</v>
      </c>
    </row>
    <row r="15" spans="1:10">
      <c r="A15" t="s">
        <v>453</v>
      </c>
      <c r="B15">
        <v>1</v>
      </c>
      <c r="C15" t="s">
        <v>470</v>
      </c>
      <c r="D15">
        <v>0</v>
      </c>
      <c r="F15">
        <v>1</v>
      </c>
      <c r="G15">
        <v>2</v>
      </c>
      <c r="H15">
        <f t="shared" si="0"/>
        <v>0</v>
      </c>
      <c r="I15">
        <f t="shared" si="1"/>
        <v>0</v>
      </c>
      <c r="J15">
        <f t="shared" si="2"/>
        <v>0</v>
      </c>
    </row>
    <row r="16" spans="1:10">
      <c r="A16" t="s">
        <v>453</v>
      </c>
      <c r="B16">
        <v>1</v>
      </c>
      <c r="C16" t="s">
        <v>471</v>
      </c>
      <c r="D16">
        <v>50</v>
      </c>
      <c r="E16">
        <v>120</v>
      </c>
      <c r="F16">
        <v>4</v>
      </c>
      <c r="G16">
        <v>6</v>
      </c>
      <c r="H16">
        <f t="shared" si="0"/>
        <v>200</v>
      </c>
      <c r="I16">
        <f t="shared" si="1"/>
        <v>720</v>
      </c>
      <c r="J16">
        <f t="shared" si="2"/>
        <v>460</v>
      </c>
    </row>
    <row r="17" spans="1:10">
      <c r="A17" t="s">
        <v>453</v>
      </c>
      <c r="B17">
        <v>1</v>
      </c>
      <c r="C17" t="s">
        <v>472</v>
      </c>
      <c r="D17">
        <v>80</v>
      </c>
      <c r="E17">
        <v>95</v>
      </c>
      <c r="F17">
        <v>6</v>
      </c>
      <c r="G17">
        <v>24</v>
      </c>
      <c r="H17">
        <f t="shared" si="0"/>
        <v>480</v>
      </c>
      <c r="I17">
        <f t="shared" si="1"/>
        <v>2280</v>
      </c>
      <c r="J17">
        <f t="shared" si="2"/>
        <v>1380</v>
      </c>
    </row>
    <row r="18" spans="1:10">
      <c r="A18" t="s">
        <v>453</v>
      </c>
      <c r="B18">
        <v>1</v>
      </c>
      <c r="C18" t="s">
        <v>473</v>
      </c>
      <c r="D18">
        <v>40</v>
      </c>
      <c r="E18">
        <v>80</v>
      </c>
      <c r="F18">
        <v>0.5</v>
      </c>
      <c r="G18">
        <v>1.5</v>
      </c>
      <c r="H18">
        <f t="shared" si="0"/>
        <v>20</v>
      </c>
      <c r="I18">
        <f t="shared" si="1"/>
        <v>120</v>
      </c>
      <c r="J18">
        <f t="shared" si="2"/>
        <v>70</v>
      </c>
    </row>
    <row r="19" spans="1:10">
      <c r="A19" t="s">
        <v>454</v>
      </c>
      <c r="B19">
        <v>1</v>
      </c>
      <c r="C19" t="s">
        <v>470</v>
      </c>
      <c r="D19">
        <v>0</v>
      </c>
      <c r="F19">
        <v>1</v>
      </c>
      <c r="G19">
        <v>1.5</v>
      </c>
      <c r="H19">
        <f t="shared" si="0"/>
        <v>0</v>
      </c>
      <c r="I19">
        <f t="shared" si="1"/>
        <v>0</v>
      </c>
      <c r="J19">
        <f t="shared" si="2"/>
        <v>0</v>
      </c>
    </row>
    <row r="20" spans="1:10">
      <c r="A20" t="s">
        <v>454</v>
      </c>
      <c r="B20">
        <v>1</v>
      </c>
      <c r="C20" t="s">
        <v>471</v>
      </c>
      <c r="D20">
        <v>65</v>
      </c>
      <c r="E20">
        <v>100</v>
      </c>
      <c r="F20">
        <v>4</v>
      </c>
      <c r="G20">
        <v>6</v>
      </c>
      <c r="H20">
        <f t="shared" si="0"/>
        <v>260</v>
      </c>
      <c r="I20">
        <f t="shared" si="1"/>
        <v>600</v>
      </c>
      <c r="J20">
        <f t="shared" si="2"/>
        <v>430</v>
      </c>
    </row>
    <row r="21" spans="1:10">
      <c r="A21" t="s">
        <v>454</v>
      </c>
      <c r="B21">
        <v>1</v>
      </c>
      <c r="C21" t="s">
        <v>472</v>
      </c>
      <c r="D21">
        <v>90</v>
      </c>
      <c r="E21">
        <v>100</v>
      </c>
      <c r="F21">
        <v>6</v>
      </c>
      <c r="G21">
        <v>24</v>
      </c>
      <c r="H21">
        <f t="shared" si="0"/>
        <v>540</v>
      </c>
      <c r="I21">
        <f t="shared" si="1"/>
        <v>2400</v>
      </c>
      <c r="J21">
        <f t="shared" si="2"/>
        <v>1470</v>
      </c>
    </row>
    <row r="22" spans="1:10">
      <c r="A22" t="s">
        <v>454</v>
      </c>
      <c r="B22">
        <v>1</v>
      </c>
      <c r="C22" t="s">
        <v>473</v>
      </c>
      <c r="D22">
        <v>60</v>
      </c>
      <c r="E22">
        <v>90</v>
      </c>
      <c r="F22">
        <v>0.5</v>
      </c>
      <c r="G22">
        <v>1.5</v>
      </c>
      <c r="H22">
        <f t="shared" si="0"/>
        <v>30</v>
      </c>
      <c r="I22">
        <f t="shared" si="1"/>
        <v>135</v>
      </c>
      <c r="J22">
        <f t="shared" si="2"/>
        <v>82.5</v>
      </c>
    </row>
    <row r="23" spans="1:10">
      <c r="A23" t="s">
        <v>455</v>
      </c>
      <c r="B23">
        <v>1</v>
      </c>
      <c r="C23" t="s">
        <v>470</v>
      </c>
      <c r="D23">
        <v>0</v>
      </c>
      <c r="F23">
        <v>1</v>
      </c>
      <c r="G23">
        <v>1.5</v>
      </c>
      <c r="H23">
        <f t="shared" si="0"/>
        <v>0</v>
      </c>
      <c r="I23">
        <f t="shared" si="1"/>
        <v>0</v>
      </c>
      <c r="J23">
        <f t="shared" si="2"/>
        <v>0</v>
      </c>
    </row>
    <row r="24" spans="1:10">
      <c r="A24" t="s">
        <v>455</v>
      </c>
      <c r="B24">
        <v>1</v>
      </c>
      <c r="C24" t="s">
        <v>471</v>
      </c>
      <c r="D24">
        <v>70</v>
      </c>
      <c r="E24">
        <v>150</v>
      </c>
      <c r="F24">
        <v>4</v>
      </c>
      <c r="G24">
        <v>6</v>
      </c>
      <c r="H24">
        <f t="shared" si="0"/>
        <v>280</v>
      </c>
      <c r="I24">
        <f t="shared" si="1"/>
        <v>900</v>
      </c>
      <c r="J24">
        <f t="shared" si="2"/>
        <v>590</v>
      </c>
    </row>
    <row r="25" spans="1:10">
      <c r="A25" t="s">
        <v>455</v>
      </c>
      <c r="B25">
        <v>1</v>
      </c>
      <c r="C25" t="s">
        <v>472</v>
      </c>
      <c r="D25">
        <v>100</v>
      </c>
      <c r="E25">
        <v>120</v>
      </c>
      <c r="F25">
        <v>6</v>
      </c>
      <c r="G25">
        <v>24</v>
      </c>
      <c r="H25">
        <f t="shared" si="0"/>
        <v>600</v>
      </c>
      <c r="I25">
        <f t="shared" si="1"/>
        <v>2880</v>
      </c>
      <c r="J25">
        <f t="shared" si="2"/>
        <v>1740</v>
      </c>
    </row>
    <row r="26" spans="1:10">
      <c r="A26" t="s">
        <v>455</v>
      </c>
      <c r="B26">
        <v>1</v>
      </c>
      <c r="C26" t="s">
        <v>473</v>
      </c>
      <c r="D26">
        <v>80</v>
      </c>
      <c r="E26">
        <v>100</v>
      </c>
      <c r="F26">
        <v>0.5</v>
      </c>
      <c r="G26">
        <v>1.5</v>
      </c>
      <c r="H26">
        <f t="shared" si="0"/>
        <v>40</v>
      </c>
      <c r="I26">
        <f t="shared" si="1"/>
        <v>150</v>
      </c>
      <c r="J26">
        <f t="shared" si="2"/>
        <v>95</v>
      </c>
    </row>
    <row r="27" spans="1:10">
      <c r="A27" t="s">
        <v>456</v>
      </c>
      <c r="B27">
        <v>1</v>
      </c>
      <c r="C27" t="s">
        <v>470</v>
      </c>
      <c r="D27">
        <v>0</v>
      </c>
      <c r="F27">
        <v>1</v>
      </c>
      <c r="G27">
        <v>1.5</v>
      </c>
      <c r="H27">
        <f t="shared" si="0"/>
        <v>0</v>
      </c>
      <c r="I27">
        <f t="shared" si="1"/>
        <v>0</v>
      </c>
      <c r="J27">
        <f t="shared" si="2"/>
        <v>0</v>
      </c>
    </row>
    <row r="28" spans="1:10">
      <c r="A28" t="s">
        <v>456</v>
      </c>
      <c r="B28">
        <v>1</v>
      </c>
      <c r="C28" t="s">
        <v>471</v>
      </c>
      <c r="D28">
        <v>65</v>
      </c>
      <c r="E28">
        <v>100</v>
      </c>
      <c r="F28">
        <v>4</v>
      </c>
      <c r="G28">
        <v>6</v>
      </c>
      <c r="H28">
        <f t="shared" si="0"/>
        <v>260</v>
      </c>
      <c r="I28">
        <f t="shared" si="1"/>
        <v>600</v>
      </c>
      <c r="J28">
        <f t="shared" si="2"/>
        <v>430</v>
      </c>
    </row>
    <row r="29" spans="1:10">
      <c r="A29" t="s">
        <v>456</v>
      </c>
      <c r="B29">
        <v>1</v>
      </c>
      <c r="C29" t="s">
        <v>472</v>
      </c>
      <c r="D29">
        <v>90</v>
      </c>
      <c r="E29">
        <v>100</v>
      </c>
      <c r="F29">
        <v>6</v>
      </c>
      <c r="G29">
        <v>24</v>
      </c>
      <c r="H29">
        <f t="shared" si="0"/>
        <v>540</v>
      </c>
      <c r="I29">
        <f t="shared" si="1"/>
        <v>2400</v>
      </c>
      <c r="J29">
        <f t="shared" si="2"/>
        <v>1470</v>
      </c>
    </row>
    <row r="30" spans="1:10">
      <c r="A30" t="s">
        <v>456</v>
      </c>
      <c r="B30">
        <v>1</v>
      </c>
      <c r="C30" t="s">
        <v>473</v>
      </c>
      <c r="D30">
        <v>60</v>
      </c>
      <c r="E30">
        <v>90</v>
      </c>
      <c r="F30">
        <v>0.5</v>
      </c>
      <c r="G30">
        <v>1.5</v>
      </c>
      <c r="H30">
        <f t="shared" si="0"/>
        <v>30</v>
      </c>
      <c r="I30">
        <f t="shared" si="1"/>
        <v>135</v>
      </c>
      <c r="J30">
        <f t="shared" si="2"/>
        <v>82.5</v>
      </c>
    </row>
    <row r="31" spans="1:10">
      <c r="A31" t="s">
        <v>457</v>
      </c>
      <c r="B31">
        <v>1</v>
      </c>
      <c r="C31" t="s">
        <v>470</v>
      </c>
      <c r="D31">
        <v>0</v>
      </c>
      <c r="F31">
        <v>1</v>
      </c>
      <c r="G31">
        <v>1.5</v>
      </c>
      <c r="H31">
        <f t="shared" si="0"/>
        <v>0</v>
      </c>
      <c r="I31">
        <f t="shared" si="1"/>
        <v>0</v>
      </c>
      <c r="J31">
        <f t="shared" si="2"/>
        <v>0</v>
      </c>
    </row>
    <row r="32" spans="1:10">
      <c r="A32" t="s">
        <v>457</v>
      </c>
      <c r="B32">
        <v>1</v>
      </c>
      <c r="C32" t="s">
        <v>471</v>
      </c>
      <c r="D32">
        <v>80</v>
      </c>
      <c r="E32">
        <v>130</v>
      </c>
      <c r="F32">
        <v>4</v>
      </c>
      <c r="G32">
        <v>6</v>
      </c>
      <c r="H32">
        <f t="shared" si="0"/>
        <v>320</v>
      </c>
      <c r="I32">
        <f t="shared" si="1"/>
        <v>780</v>
      </c>
      <c r="J32">
        <f t="shared" si="2"/>
        <v>550</v>
      </c>
    </row>
    <row r="33" spans="1:10">
      <c r="A33" t="s">
        <v>457</v>
      </c>
      <c r="B33">
        <v>1</v>
      </c>
      <c r="C33" t="s">
        <v>472</v>
      </c>
      <c r="D33">
        <v>100</v>
      </c>
      <c r="F33">
        <v>6</v>
      </c>
      <c r="G33">
        <v>24</v>
      </c>
      <c r="H33">
        <f t="shared" si="0"/>
        <v>600</v>
      </c>
      <c r="I33">
        <f t="shared" si="1"/>
        <v>0</v>
      </c>
      <c r="J33">
        <f t="shared" si="2"/>
        <v>300</v>
      </c>
    </row>
    <row r="34" spans="1:10">
      <c r="A34" t="s">
        <v>457</v>
      </c>
      <c r="B34">
        <v>1</v>
      </c>
      <c r="C34" t="s">
        <v>473</v>
      </c>
      <c r="D34">
        <v>70</v>
      </c>
      <c r="E34">
        <v>90</v>
      </c>
      <c r="F34">
        <v>0.5</v>
      </c>
      <c r="G34">
        <v>1.5</v>
      </c>
      <c r="H34">
        <f t="shared" si="0"/>
        <v>35</v>
      </c>
      <c r="I34">
        <f t="shared" si="1"/>
        <v>135</v>
      </c>
      <c r="J34">
        <f t="shared" si="2"/>
        <v>85</v>
      </c>
    </row>
    <row r="35" spans="1:10">
      <c r="A35" t="s">
        <v>458</v>
      </c>
      <c r="B35">
        <v>1</v>
      </c>
      <c r="C35" t="s">
        <v>470</v>
      </c>
      <c r="D35">
        <v>0</v>
      </c>
      <c r="F35">
        <v>1</v>
      </c>
      <c r="G35">
        <v>1.5</v>
      </c>
      <c r="H35">
        <f t="shared" si="0"/>
        <v>0</v>
      </c>
      <c r="I35">
        <f t="shared" si="1"/>
        <v>0</v>
      </c>
      <c r="J35">
        <f t="shared" si="2"/>
        <v>0</v>
      </c>
    </row>
    <row r="36" spans="1:10">
      <c r="A36" t="s">
        <v>458</v>
      </c>
      <c r="B36">
        <v>1</v>
      </c>
      <c r="C36" t="s">
        <v>471</v>
      </c>
      <c r="D36">
        <v>85</v>
      </c>
      <c r="E36">
        <v>110</v>
      </c>
      <c r="F36">
        <v>4</v>
      </c>
      <c r="G36">
        <v>6</v>
      </c>
      <c r="H36">
        <f t="shared" si="0"/>
        <v>340</v>
      </c>
      <c r="I36">
        <f t="shared" si="1"/>
        <v>660</v>
      </c>
      <c r="J36">
        <f t="shared" si="2"/>
        <v>500</v>
      </c>
    </row>
    <row r="37" spans="1:10">
      <c r="A37" t="s">
        <v>458</v>
      </c>
      <c r="B37">
        <v>1</v>
      </c>
      <c r="C37" t="s">
        <v>472</v>
      </c>
      <c r="D37">
        <v>95</v>
      </c>
      <c r="E37">
        <v>110</v>
      </c>
      <c r="F37">
        <v>6</v>
      </c>
      <c r="G37">
        <v>24</v>
      </c>
      <c r="H37">
        <f t="shared" si="0"/>
        <v>570</v>
      </c>
      <c r="I37">
        <f t="shared" si="1"/>
        <v>2640</v>
      </c>
      <c r="J37">
        <f t="shared" si="2"/>
        <v>1605</v>
      </c>
    </row>
    <row r="38" spans="1:10">
      <c r="A38" t="s">
        <v>458</v>
      </c>
      <c r="B38">
        <v>1</v>
      </c>
      <c r="C38" t="s">
        <v>473</v>
      </c>
      <c r="D38">
        <v>50</v>
      </c>
      <c r="E38">
        <v>100</v>
      </c>
      <c r="F38">
        <v>0.5</v>
      </c>
      <c r="G38">
        <v>1.5</v>
      </c>
      <c r="H38">
        <f t="shared" si="0"/>
        <v>25</v>
      </c>
      <c r="I38">
        <f t="shared" si="1"/>
        <v>150</v>
      </c>
      <c r="J38">
        <f t="shared" si="2"/>
        <v>87.5</v>
      </c>
    </row>
    <row r="39" spans="1:10">
      <c r="A39" t="s">
        <v>459</v>
      </c>
      <c r="B39">
        <v>1</v>
      </c>
      <c r="C39" t="s">
        <v>470</v>
      </c>
      <c r="D39">
        <v>0</v>
      </c>
      <c r="F39">
        <v>1</v>
      </c>
      <c r="G39">
        <v>1.5</v>
      </c>
      <c r="H39">
        <f t="shared" si="0"/>
        <v>0</v>
      </c>
      <c r="I39">
        <f t="shared" si="1"/>
        <v>0</v>
      </c>
      <c r="J39">
        <f t="shared" si="2"/>
        <v>0</v>
      </c>
    </row>
    <row r="40" spans="1:10">
      <c r="A40" t="s">
        <v>459</v>
      </c>
      <c r="B40">
        <v>1</v>
      </c>
      <c r="C40" t="s">
        <v>471</v>
      </c>
      <c r="D40">
        <v>100</v>
      </c>
      <c r="E40">
        <v>150</v>
      </c>
      <c r="F40">
        <v>4</v>
      </c>
      <c r="G40">
        <v>6</v>
      </c>
      <c r="H40">
        <f t="shared" si="0"/>
        <v>400</v>
      </c>
      <c r="I40">
        <f t="shared" si="1"/>
        <v>900</v>
      </c>
      <c r="J40">
        <f t="shared" si="2"/>
        <v>650</v>
      </c>
    </row>
    <row r="41" spans="1:10">
      <c r="A41" t="s">
        <v>459</v>
      </c>
      <c r="B41">
        <v>1</v>
      </c>
      <c r="C41" t="s">
        <v>472</v>
      </c>
      <c r="D41">
        <v>105</v>
      </c>
      <c r="E41">
        <v>120</v>
      </c>
      <c r="F41">
        <v>6</v>
      </c>
      <c r="G41">
        <v>24</v>
      </c>
      <c r="H41">
        <f t="shared" si="0"/>
        <v>630</v>
      </c>
      <c r="I41">
        <f t="shared" si="1"/>
        <v>2880</v>
      </c>
      <c r="J41">
        <f t="shared" si="2"/>
        <v>1755</v>
      </c>
    </row>
    <row r="42" spans="1:10">
      <c r="A42" t="s">
        <v>459</v>
      </c>
      <c r="B42">
        <v>1</v>
      </c>
      <c r="C42" t="s">
        <v>473</v>
      </c>
      <c r="D42">
        <v>85</v>
      </c>
      <c r="E42">
        <v>100</v>
      </c>
      <c r="F42">
        <v>0.5</v>
      </c>
      <c r="G42">
        <v>1.5</v>
      </c>
      <c r="H42">
        <f t="shared" si="0"/>
        <v>42.5</v>
      </c>
      <c r="I42">
        <f t="shared" si="1"/>
        <v>150</v>
      </c>
      <c r="J42">
        <f t="shared" si="2"/>
        <v>96.25</v>
      </c>
    </row>
    <row r="43" spans="1:10">
      <c r="A43" t="s">
        <v>460</v>
      </c>
      <c r="B43">
        <v>1</v>
      </c>
      <c r="C43" t="s">
        <v>470</v>
      </c>
      <c r="D43">
        <v>0</v>
      </c>
      <c r="F43">
        <v>1</v>
      </c>
      <c r="G43">
        <v>1.5</v>
      </c>
      <c r="H43">
        <f t="shared" si="0"/>
        <v>0</v>
      </c>
      <c r="I43">
        <f t="shared" si="1"/>
        <v>0</v>
      </c>
      <c r="J43">
        <f t="shared" si="2"/>
        <v>0</v>
      </c>
    </row>
    <row r="44" spans="1:10">
      <c r="A44" t="s">
        <v>460</v>
      </c>
      <c r="B44">
        <v>1</v>
      </c>
      <c r="C44" t="s">
        <v>471</v>
      </c>
      <c r="D44">
        <v>70</v>
      </c>
      <c r="E44">
        <v>110</v>
      </c>
      <c r="F44">
        <v>4</v>
      </c>
      <c r="G44">
        <v>6</v>
      </c>
      <c r="H44">
        <f t="shared" si="0"/>
        <v>280</v>
      </c>
      <c r="I44">
        <f t="shared" si="1"/>
        <v>660</v>
      </c>
      <c r="J44">
        <f t="shared" si="2"/>
        <v>470</v>
      </c>
    </row>
    <row r="45" spans="1:10">
      <c r="A45" t="s">
        <v>460</v>
      </c>
      <c r="B45">
        <v>1</v>
      </c>
      <c r="C45" t="s">
        <v>472</v>
      </c>
      <c r="D45">
        <v>90</v>
      </c>
      <c r="E45">
        <v>100</v>
      </c>
      <c r="F45">
        <v>6</v>
      </c>
      <c r="G45">
        <v>24</v>
      </c>
      <c r="H45">
        <f t="shared" si="0"/>
        <v>540</v>
      </c>
      <c r="I45">
        <f t="shared" si="1"/>
        <v>2400</v>
      </c>
      <c r="J45">
        <f t="shared" si="2"/>
        <v>1470</v>
      </c>
    </row>
    <row r="46" spans="1:10">
      <c r="A46" t="s">
        <v>460</v>
      </c>
      <c r="B46">
        <v>1</v>
      </c>
      <c r="C46" t="s">
        <v>473</v>
      </c>
      <c r="D46">
        <v>60</v>
      </c>
      <c r="E46">
        <v>90</v>
      </c>
      <c r="F46">
        <v>0.5</v>
      </c>
      <c r="G46">
        <v>1.5</v>
      </c>
      <c r="H46">
        <f t="shared" si="0"/>
        <v>30</v>
      </c>
      <c r="I46">
        <f t="shared" si="1"/>
        <v>135</v>
      </c>
      <c r="J46">
        <f t="shared" si="2"/>
        <v>82.5</v>
      </c>
    </row>
    <row r="47" spans="1:10">
      <c r="A47" t="s">
        <v>461</v>
      </c>
      <c r="B47">
        <v>1</v>
      </c>
      <c r="C47" t="s">
        <v>470</v>
      </c>
      <c r="D47">
        <v>0</v>
      </c>
      <c r="F47">
        <v>1</v>
      </c>
      <c r="G47">
        <v>1.5</v>
      </c>
      <c r="H47">
        <f t="shared" si="0"/>
        <v>0</v>
      </c>
      <c r="I47">
        <f t="shared" si="1"/>
        <v>0</v>
      </c>
      <c r="J47">
        <f t="shared" si="2"/>
        <v>0</v>
      </c>
    </row>
    <row r="48" spans="1:10">
      <c r="A48" t="s">
        <v>461</v>
      </c>
      <c r="B48">
        <v>1</v>
      </c>
      <c r="C48" t="s">
        <v>471</v>
      </c>
      <c r="D48">
        <v>70</v>
      </c>
      <c r="E48">
        <v>100</v>
      </c>
      <c r="F48">
        <v>4</v>
      </c>
      <c r="G48">
        <v>6</v>
      </c>
      <c r="H48">
        <f t="shared" si="0"/>
        <v>280</v>
      </c>
      <c r="I48">
        <f t="shared" si="1"/>
        <v>600</v>
      </c>
      <c r="J48">
        <f t="shared" si="2"/>
        <v>440</v>
      </c>
    </row>
    <row r="49" spans="1:10">
      <c r="A49" t="s">
        <v>461</v>
      </c>
      <c r="B49">
        <v>1</v>
      </c>
      <c r="C49" t="s">
        <v>472</v>
      </c>
      <c r="D49">
        <v>85</v>
      </c>
      <c r="E49">
        <v>100</v>
      </c>
      <c r="F49">
        <v>6</v>
      </c>
      <c r="G49">
        <v>24</v>
      </c>
      <c r="H49">
        <f t="shared" si="0"/>
        <v>510</v>
      </c>
      <c r="I49">
        <f t="shared" si="1"/>
        <v>2400</v>
      </c>
      <c r="J49">
        <f t="shared" si="2"/>
        <v>1455</v>
      </c>
    </row>
    <row r="50" spans="1:10">
      <c r="A50" t="s">
        <v>461</v>
      </c>
      <c r="B50">
        <v>1</v>
      </c>
      <c r="C50" t="s">
        <v>473</v>
      </c>
      <c r="D50">
        <v>70</v>
      </c>
      <c r="E50">
        <v>90</v>
      </c>
      <c r="F50">
        <v>0.5</v>
      </c>
      <c r="G50">
        <v>1.5</v>
      </c>
      <c r="H50">
        <f t="shared" si="0"/>
        <v>35</v>
      </c>
      <c r="I50">
        <f t="shared" si="1"/>
        <v>135</v>
      </c>
      <c r="J50">
        <f t="shared" si="2"/>
        <v>85</v>
      </c>
    </row>
    <row r="51" spans="1:10">
      <c r="A51" t="s">
        <v>462</v>
      </c>
      <c r="B51">
        <v>1</v>
      </c>
      <c r="C51" t="s">
        <v>470</v>
      </c>
      <c r="D51">
        <v>0</v>
      </c>
      <c r="F51">
        <v>1</v>
      </c>
      <c r="G51">
        <v>1.5</v>
      </c>
      <c r="H51">
        <f t="shared" si="0"/>
        <v>0</v>
      </c>
      <c r="I51">
        <f t="shared" si="1"/>
        <v>0</v>
      </c>
      <c r="J51">
        <f t="shared" si="2"/>
        <v>0</v>
      </c>
    </row>
    <row r="52" spans="1:10">
      <c r="A52" t="s">
        <v>462</v>
      </c>
      <c r="B52">
        <v>1</v>
      </c>
      <c r="C52" t="s">
        <v>471</v>
      </c>
      <c r="D52">
        <v>70</v>
      </c>
      <c r="E52">
        <v>110</v>
      </c>
      <c r="F52">
        <v>4</v>
      </c>
      <c r="G52">
        <v>6</v>
      </c>
      <c r="H52">
        <f t="shared" si="0"/>
        <v>280</v>
      </c>
      <c r="I52">
        <f t="shared" si="1"/>
        <v>660</v>
      </c>
      <c r="J52">
        <f t="shared" si="2"/>
        <v>470</v>
      </c>
    </row>
    <row r="53" spans="1:10">
      <c r="A53" t="s">
        <v>462</v>
      </c>
      <c r="B53">
        <v>1</v>
      </c>
      <c r="C53" t="s">
        <v>472</v>
      </c>
      <c r="D53">
        <v>90</v>
      </c>
      <c r="E53">
        <v>100</v>
      </c>
      <c r="F53">
        <v>6</v>
      </c>
      <c r="G53">
        <v>24</v>
      </c>
      <c r="H53">
        <f t="shared" si="0"/>
        <v>540</v>
      </c>
      <c r="I53">
        <f t="shared" si="1"/>
        <v>2400</v>
      </c>
      <c r="J53">
        <f t="shared" si="2"/>
        <v>1470</v>
      </c>
    </row>
    <row r="54" spans="1:10">
      <c r="A54" t="s">
        <v>462</v>
      </c>
      <c r="B54">
        <v>1</v>
      </c>
      <c r="C54" t="s">
        <v>473</v>
      </c>
      <c r="D54">
        <v>60</v>
      </c>
      <c r="E54">
        <v>90</v>
      </c>
      <c r="F54">
        <v>0.5</v>
      </c>
      <c r="G54">
        <v>1.5</v>
      </c>
      <c r="H54">
        <f t="shared" si="0"/>
        <v>30</v>
      </c>
      <c r="I54">
        <f t="shared" si="1"/>
        <v>135</v>
      </c>
      <c r="J54">
        <f t="shared" si="2"/>
        <v>82.5</v>
      </c>
    </row>
    <row r="55" spans="1:10">
      <c r="A55" t="s">
        <v>450</v>
      </c>
      <c r="B55">
        <v>2</v>
      </c>
      <c r="C55" t="s">
        <v>470</v>
      </c>
      <c r="D55">
        <v>0</v>
      </c>
      <c r="F55">
        <v>1</v>
      </c>
      <c r="G55">
        <v>1.5</v>
      </c>
      <c r="H55">
        <f t="shared" si="0"/>
        <v>0</v>
      </c>
      <c r="I55">
        <f t="shared" si="1"/>
        <v>0</v>
      </c>
      <c r="J55">
        <f t="shared" si="2"/>
        <v>0</v>
      </c>
    </row>
    <row r="56" spans="1:10">
      <c r="A56" t="s">
        <v>450</v>
      </c>
      <c r="B56">
        <v>2</v>
      </c>
      <c r="C56" t="s">
        <v>474</v>
      </c>
      <c r="D56">
        <v>50</v>
      </c>
      <c r="E56">
        <v>110</v>
      </c>
      <c r="F56">
        <v>3</v>
      </c>
      <c r="G56">
        <v>10</v>
      </c>
      <c r="H56">
        <f t="shared" si="0"/>
        <v>150</v>
      </c>
      <c r="I56">
        <f t="shared" si="1"/>
        <v>1100</v>
      </c>
      <c r="J56">
        <f t="shared" si="2"/>
        <v>625</v>
      </c>
    </row>
    <row r="57" spans="1:10">
      <c r="A57" t="s">
        <v>450</v>
      </c>
      <c r="B57">
        <v>2</v>
      </c>
      <c r="C57" t="s">
        <v>475</v>
      </c>
      <c r="D57">
        <v>25</v>
      </c>
      <c r="E57">
        <v>50</v>
      </c>
      <c r="F57">
        <v>4</v>
      </c>
      <c r="G57">
        <v>8</v>
      </c>
      <c r="H57">
        <f t="shared" si="0"/>
        <v>100</v>
      </c>
      <c r="I57">
        <f t="shared" si="1"/>
        <v>400</v>
      </c>
      <c r="J57">
        <f t="shared" si="2"/>
        <v>250</v>
      </c>
    </row>
    <row r="58" spans="1:10">
      <c r="A58" t="s">
        <v>450</v>
      </c>
      <c r="B58">
        <v>2</v>
      </c>
      <c r="C58" t="s">
        <v>476</v>
      </c>
      <c r="D58">
        <v>40</v>
      </c>
      <c r="E58">
        <v>80</v>
      </c>
      <c r="F58">
        <v>0.5</v>
      </c>
      <c r="G58">
        <v>1.5</v>
      </c>
      <c r="H58">
        <f t="shared" si="0"/>
        <v>20</v>
      </c>
      <c r="I58">
        <f t="shared" si="1"/>
        <v>120</v>
      </c>
      <c r="J58">
        <f t="shared" si="2"/>
        <v>70</v>
      </c>
    </row>
    <row r="59" spans="1:10">
      <c r="A59" t="s">
        <v>451</v>
      </c>
      <c r="B59">
        <v>2</v>
      </c>
      <c r="C59" t="s">
        <v>470</v>
      </c>
      <c r="D59">
        <v>0</v>
      </c>
      <c r="F59">
        <v>1</v>
      </c>
      <c r="G59">
        <v>1.5</v>
      </c>
      <c r="H59">
        <f t="shared" si="0"/>
        <v>0</v>
      </c>
      <c r="I59">
        <f t="shared" si="1"/>
        <v>0</v>
      </c>
      <c r="J59">
        <f t="shared" si="2"/>
        <v>0</v>
      </c>
    </row>
    <row r="60" spans="1:10">
      <c r="A60" t="s">
        <v>451</v>
      </c>
      <c r="B60">
        <v>2</v>
      </c>
      <c r="C60" t="s">
        <v>474</v>
      </c>
      <c r="D60">
        <v>55</v>
      </c>
      <c r="E60">
        <v>100</v>
      </c>
      <c r="F60">
        <v>3</v>
      </c>
      <c r="G60">
        <v>10</v>
      </c>
      <c r="H60">
        <f t="shared" si="0"/>
        <v>165</v>
      </c>
      <c r="I60">
        <f t="shared" si="1"/>
        <v>1000</v>
      </c>
      <c r="J60">
        <f t="shared" si="2"/>
        <v>582.5</v>
      </c>
    </row>
    <row r="61" spans="1:10">
      <c r="A61" t="s">
        <v>451</v>
      </c>
      <c r="B61">
        <v>2</v>
      </c>
      <c r="C61" t="s">
        <v>475</v>
      </c>
      <c r="D61">
        <v>30</v>
      </c>
      <c r="E61">
        <v>50</v>
      </c>
      <c r="F61">
        <v>4</v>
      </c>
      <c r="G61">
        <v>8</v>
      </c>
      <c r="H61">
        <f t="shared" si="0"/>
        <v>120</v>
      </c>
      <c r="I61">
        <f t="shared" si="1"/>
        <v>400</v>
      </c>
      <c r="J61">
        <f t="shared" si="2"/>
        <v>260</v>
      </c>
    </row>
    <row r="62" spans="1:10">
      <c r="A62" t="s">
        <v>451</v>
      </c>
      <c r="B62">
        <v>2</v>
      </c>
      <c r="C62" t="s">
        <v>476</v>
      </c>
      <c r="D62">
        <v>50</v>
      </c>
      <c r="E62">
        <v>80</v>
      </c>
      <c r="F62">
        <v>0.5</v>
      </c>
      <c r="G62">
        <v>1.5</v>
      </c>
      <c r="H62">
        <f t="shared" si="0"/>
        <v>25</v>
      </c>
      <c r="I62">
        <f t="shared" si="1"/>
        <v>120</v>
      </c>
      <c r="J62">
        <f t="shared" si="2"/>
        <v>72.5</v>
      </c>
    </row>
    <row r="63" spans="1:10">
      <c r="A63" t="s">
        <v>452</v>
      </c>
      <c r="B63">
        <v>2</v>
      </c>
      <c r="C63" t="s">
        <v>470</v>
      </c>
      <c r="D63">
        <v>0</v>
      </c>
      <c r="F63">
        <v>1</v>
      </c>
      <c r="G63">
        <v>1.5</v>
      </c>
      <c r="H63">
        <f t="shared" si="0"/>
        <v>0</v>
      </c>
      <c r="I63">
        <f t="shared" si="1"/>
        <v>0</v>
      </c>
      <c r="J63">
        <f t="shared" si="2"/>
        <v>0</v>
      </c>
    </row>
    <row r="64" spans="1:10">
      <c r="A64" t="s">
        <v>452</v>
      </c>
      <c r="B64">
        <v>2</v>
      </c>
      <c r="C64" t="s">
        <v>474</v>
      </c>
      <c r="D64">
        <v>50</v>
      </c>
      <c r="E64">
        <v>100</v>
      </c>
      <c r="F64">
        <v>3</v>
      </c>
      <c r="G64">
        <v>10</v>
      </c>
      <c r="H64">
        <f t="shared" si="0"/>
        <v>150</v>
      </c>
      <c r="I64">
        <f t="shared" si="1"/>
        <v>1000</v>
      </c>
      <c r="J64">
        <f t="shared" si="2"/>
        <v>575</v>
      </c>
    </row>
    <row r="65" spans="1:10">
      <c r="A65" t="s">
        <v>452</v>
      </c>
      <c r="B65">
        <v>2</v>
      </c>
      <c r="C65" t="s">
        <v>475</v>
      </c>
      <c r="D65">
        <v>30</v>
      </c>
      <c r="E65">
        <v>60</v>
      </c>
      <c r="F65">
        <v>4</v>
      </c>
      <c r="G65">
        <v>8</v>
      </c>
      <c r="H65">
        <f t="shared" si="0"/>
        <v>120</v>
      </c>
      <c r="I65">
        <f t="shared" si="1"/>
        <v>480</v>
      </c>
      <c r="J65">
        <f t="shared" si="2"/>
        <v>300</v>
      </c>
    </row>
    <row r="66" spans="1:10">
      <c r="A66" t="s">
        <v>452</v>
      </c>
      <c r="B66">
        <v>2</v>
      </c>
      <c r="C66" t="s">
        <v>476</v>
      </c>
      <c r="D66">
        <v>50</v>
      </c>
      <c r="E66">
        <v>80</v>
      </c>
      <c r="F66">
        <v>0.5</v>
      </c>
      <c r="G66">
        <v>1.5</v>
      </c>
      <c r="H66">
        <f t="shared" si="0"/>
        <v>25</v>
      </c>
      <c r="I66">
        <f t="shared" si="1"/>
        <v>120</v>
      </c>
      <c r="J66">
        <f t="shared" si="2"/>
        <v>72.5</v>
      </c>
    </row>
    <row r="67" spans="1:10">
      <c r="A67" t="s">
        <v>453</v>
      </c>
      <c r="B67">
        <v>2</v>
      </c>
      <c r="C67" t="s">
        <v>470</v>
      </c>
      <c r="D67">
        <v>0</v>
      </c>
      <c r="F67">
        <v>1</v>
      </c>
      <c r="G67">
        <v>1.5</v>
      </c>
      <c r="H67">
        <f t="shared" ref="H67:H130" si="3">D67*F67</f>
        <v>0</v>
      </c>
      <c r="I67">
        <f t="shared" ref="I67:I130" si="4">E67*G67</f>
        <v>0</v>
      </c>
      <c r="J67">
        <f t="shared" si="2"/>
        <v>0</v>
      </c>
    </row>
    <row r="68" spans="1:10">
      <c r="A68" t="s">
        <v>453</v>
      </c>
      <c r="B68">
        <v>2</v>
      </c>
      <c r="C68" t="s">
        <v>474</v>
      </c>
      <c r="D68">
        <v>50</v>
      </c>
      <c r="E68">
        <v>120</v>
      </c>
      <c r="F68">
        <v>3</v>
      </c>
      <c r="G68">
        <v>10</v>
      </c>
      <c r="H68">
        <f t="shared" si="3"/>
        <v>150</v>
      </c>
      <c r="I68">
        <f t="shared" si="4"/>
        <v>1200</v>
      </c>
      <c r="J68">
        <f t="shared" ref="J68:J131" si="5">MEDIAN(H68:I68)</f>
        <v>675</v>
      </c>
    </row>
    <row r="69" spans="1:10">
      <c r="A69" t="s">
        <v>453</v>
      </c>
      <c r="B69">
        <v>2</v>
      </c>
      <c r="C69" t="s">
        <v>475</v>
      </c>
      <c r="D69">
        <v>25</v>
      </c>
      <c r="E69">
        <v>40</v>
      </c>
      <c r="F69">
        <v>4</v>
      </c>
      <c r="G69">
        <v>8</v>
      </c>
      <c r="H69">
        <f t="shared" si="3"/>
        <v>100</v>
      </c>
      <c r="I69">
        <f t="shared" si="4"/>
        <v>320</v>
      </c>
      <c r="J69">
        <f t="shared" si="5"/>
        <v>210</v>
      </c>
    </row>
    <row r="70" spans="1:10">
      <c r="A70" t="s">
        <v>453</v>
      </c>
      <c r="B70">
        <v>2</v>
      </c>
      <c r="C70" t="s">
        <v>476</v>
      </c>
      <c r="D70">
        <v>40</v>
      </c>
      <c r="E70">
        <v>80</v>
      </c>
      <c r="F70">
        <v>0.5</v>
      </c>
      <c r="G70">
        <v>1.5</v>
      </c>
      <c r="H70">
        <f t="shared" si="3"/>
        <v>20</v>
      </c>
      <c r="I70">
        <f t="shared" si="4"/>
        <v>120</v>
      </c>
      <c r="J70">
        <f t="shared" si="5"/>
        <v>70</v>
      </c>
    </row>
    <row r="71" spans="1:10">
      <c r="A71" t="s">
        <v>454</v>
      </c>
      <c r="B71">
        <v>2</v>
      </c>
      <c r="C71" t="s">
        <v>470</v>
      </c>
      <c r="D71">
        <v>0</v>
      </c>
      <c r="F71">
        <v>1</v>
      </c>
      <c r="G71">
        <v>1.5</v>
      </c>
      <c r="H71">
        <f t="shared" si="3"/>
        <v>0</v>
      </c>
      <c r="I71">
        <f t="shared" si="4"/>
        <v>0</v>
      </c>
      <c r="J71">
        <f t="shared" si="5"/>
        <v>0</v>
      </c>
    </row>
    <row r="72" spans="1:10">
      <c r="A72" t="s">
        <v>454</v>
      </c>
      <c r="B72">
        <v>2</v>
      </c>
      <c r="C72" t="s">
        <v>474</v>
      </c>
      <c r="D72">
        <v>65</v>
      </c>
      <c r="E72">
        <v>100</v>
      </c>
      <c r="F72">
        <v>3</v>
      </c>
      <c r="G72">
        <v>10</v>
      </c>
      <c r="H72">
        <f t="shared" si="3"/>
        <v>195</v>
      </c>
      <c r="I72">
        <f t="shared" si="4"/>
        <v>1000</v>
      </c>
      <c r="J72">
        <f t="shared" si="5"/>
        <v>597.5</v>
      </c>
    </row>
    <row r="73" spans="1:10">
      <c r="A73" t="s">
        <v>454</v>
      </c>
      <c r="B73">
        <v>2</v>
      </c>
      <c r="C73" t="s">
        <v>475</v>
      </c>
      <c r="D73">
        <v>30</v>
      </c>
      <c r="E73">
        <v>55</v>
      </c>
      <c r="F73">
        <v>4</v>
      </c>
      <c r="G73">
        <v>8</v>
      </c>
      <c r="H73">
        <f t="shared" si="3"/>
        <v>120</v>
      </c>
      <c r="I73">
        <f t="shared" si="4"/>
        <v>440</v>
      </c>
      <c r="J73">
        <f t="shared" si="5"/>
        <v>280</v>
      </c>
    </row>
    <row r="74" spans="1:10">
      <c r="A74" t="s">
        <v>454</v>
      </c>
      <c r="B74">
        <v>2</v>
      </c>
      <c r="C74" t="s">
        <v>476</v>
      </c>
      <c r="D74">
        <v>60</v>
      </c>
      <c r="E74">
        <v>90</v>
      </c>
      <c r="F74">
        <v>0.5</v>
      </c>
      <c r="G74">
        <v>1.5</v>
      </c>
      <c r="H74">
        <f t="shared" si="3"/>
        <v>30</v>
      </c>
      <c r="I74">
        <f t="shared" si="4"/>
        <v>135</v>
      </c>
      <c r="J74">
        <f t="shared" si="5"/>
        <v>82.5</v>
      </c>
    </row>
    <row r="75" spans="1:10">
      <c r="A75" t="s">
        <v>455</v>
      </c>
      <c r="B75">
        <v>2</v>
      </c>
      <c r="C75" t="s">
        <v>470</v>
      </c>
      <c r="D75">
        <v>0</v>
      </c>
      <c r="F75">
        <v>1</v>
      </c>
      <c r="G75">
        <v>1.5</v>
      </c>
      <c r="H75">
        <f t="shared" si="3"/>
        <v>0</v>
      </c>
      <c r="I75">
        <f t="shared" si="4"/>
        <v>0</v>
      </c>
      <c r="J75">
        <f t="shared" si="5"/>
        <v>0</v>
      </c>
    </row>
    <row r="76" spans="1:10">
      <c r="A76" t="s">
        <v>455</v>
      </c>
      <c r="B76">
        <v>2</v>
      </c>
      <c r="C76" t="s">
        <v>474</v>
      </c>
      <c r="D76">
        <v>70</v>
      </c>
      <c r="E76">
        <v>150</v>
      </c>
      <c r="F76">
        <v>3</v>
      </c>
      <c r="G76">
        <v>10</v>
      </c>
      <c r="H76">
        <f t="shared" si="3"/>
        <v>210</v>
      </c>
      <c r="I76">
        <f t="shared" si="4"/>
        <v>1500</v>
      </c>
      <c r="J76">
        <f t="shared" si="5"/>
        <v>855</v>
      </c>
    </row>
    <row r="77" spans="1:10">
      <c r="A77" t="s">
        <v>455</v>
      </c>
      <c r="B77">
        <v>2</v>
      </c>
      <c r="C77" t="s">
        <v>475</v>
      </c>
      <c r="D77">
        <v>40</v>
      </c>
      <c r="E77">
        <v>70</v>
      </c>
      <c r="F77">
        <v>4</v>
      </c>
      <c r="G77">
        <v>8</v>
      </c>
      <c r="H77">
        <f t="shared" si="3"/>
        <v>160</v>
      </c>
      <c r="I77">
        <f t="shared" si="4"/>
        <v>560</v>
      </c>
      <c r="J77">
        <f t="shared" si="5"/>
        <v>360</v>
      </c>
    </row>
    <row r="78" spans="1:10">
      <c r="A78" t="s">
        <v>455</v>
      </c>
      <c r="B78">
        <v>2</v>
      </c>
      <c r="C78" t="s">
        <v>476</v>
      </c>
      <c r="D78">
        <v>80</v>
      </c>
      <c r="E78">
        <v>100</v>
      </c>
      <c r="F78">
        <v>0.5</v>
      </c>
      <c r="G78">
        <v>1.5</v>
      </c>
      <c r="H78">
        <f t="shared" si="3"/>
        <v>40</v>
      </c>
      <c r="I78">
        <f t="shared" si="4"/>
        <v>150</v>
      </c>
      <c r="J78">
        <f t="shared" si="5"/>
        <v>95</v>
      </c>
    </row>
    <row r="79" spans="1:10">
      <c r="A79" t="s">
        <v>456</v>
      </c>
      <c r="B79">
        <v>2</v>
      </c>
      <c r="C79" t="s">
        <v>470</v>
      </c>
      <c r="D79">
        <v>0</v>
      </c>
      <c r="F79">
        <v>1</v>
      </c>
      <c r="G79">
        <v>1.5</v>
      </c>
      <c r="H79">
        <f t="shared" si="3"/>
        <v>0</v>
      </c>
      <c r="I79">
        <f t="shared" si="4"/>
        <v>0</v>
      </c>
      <c r="J79">
        <f t="shared" si="5"/>
        <v>0</v>
      </c>
    </row>
    <row r="80" spans="1:10">
      <c r="A80" t="s">
        <v>456</v>
      </c>
      <c r="B80">
        <v>2</v>
      </c>
      <c r="C80" t="s">
        <v>474</v>
      </c>
      <c r="D80">
        <v>65</v>
      </c>
      <c r="E80">
        <v>100</v>
      </c>
      <c r="F80">
        <v>3</v>
      </c>
      <c r="G80">
        <v>10</v>
      </c>
      <c r="H80">
        <f t="shared" si="3"/>
        <v>195</v>
      </c>
      <c r="I80">
        <f t="shared" si="4"/>
        <v>1000</v>
      </c>
      <c r="J80">
        <f t="shared" si="5"/>
        <v>597.5</v>
      </c>
    </row>
    <row r="81" spans="1:10">
      <c r="A81" t="s">
        <v>456</v>
      </c>
      <c r="B81">
        <v>2</v>
      </c>
      <c r="C81" t="s">
        <v>475</v>
      </c>
      <c r="D81">
        <v>30</v>
      </c>
      <c r="E81">
        <v>55</v>
      </c>
      <c r="F81">
        <v>4</v>
      </c>
      <c r="G81">
        <v>8</v>
      </c>
      <c r="H81">
        <f t="shared" si="3"/>
        <v>120</v>
      </c>
      <c r="I81">
        <f t="shared" si="4"/>
        <v>440</v>
      </c>
      <c r="J81">
        <f t="shared" si="5"/>
        <v>280</v>
      </c>
    </row>
    <row r="82" spans="1:10">
      <c r="A82" t="s">
        <v>456</v>
      </c>
      <c r="B82">
        <v>2</v>
      </c>
      <c r="C82" t="s">
        <v>476</v>
      </c>
      <c r="D82">
        <v>60</v>
      </c>
      <c r="E82">
        <v>90</v>
      </c>
      <c r="F82">
        <v>0.5</v>
      </c>
      <c r="G82">
        <v>1.5</v>
      </c>
      <c r="H82">
        <f t="shared" si="3"/>
        <v>30</v>
      </c>
      <c r="I82">
        <f t="shared" si="4"/>
        <v>135</v>
      </c>
      <c r="J82">
        <f t="shared" si="5"/>
        <v>82.5</v>
      </c>
    </row>
    <row r="83" spans="1:10">
      <c r="A83" t="s">
        <v>457</v>
      </c>
      <c r="B83">
        <v>2</v>
      </c>
      <c r="C83" t="s">
        <v>470</v>
      </c>
      <c r="D83">
        <v>0</v>
      </c>
      <c r="F83">
        <v>1</v>
      </c>
      <c r="G83">
        <v>1.5</v>
      </c>
      <c r="H83">
        <f t="shared" si="3"/>
        <v>0</v>
      </c>
      <c r="I83">
        <f t="shared" si="4"/>
        <v>0</v>
      </c>
      <c r="J83">
        <f t="shared" si="5"/>
        <v>0</v>
      </c>
    </row>
    <row r="84" spans="1:10">
      <c r="A84" t="s">
        <v>457</v>
      </c>
      <c r="B84">
        <v>2</v>
      </c>
      <c r="C84" t="s">
        <v>474</v>
      </c>
      <c r="D84">
        <v>80</v>
      </c>
      <c r="E84">
        <v>130</v>
      </c>
      <c r="F84">
        <v>3</v>
      </c>
      <c r="G84">
        <v>10</v>
      </c>
      <c r="H84">
        <f t="shared" si="3"/>
        <v>240</v>
      </c>
      <c r="I84">
        <f t="shared" si="4"/>
        <v>1300</v>
      </c>
      <c r="J84">
        <f t="shared" si="5"/>
        <v>770</v>
      </c>
    </row>
    <row r="85" spans="1:10">
      <c r="A85" t="s">
        <v>457</v>
      </c>
      <c r="B85">
        <v>2</v>
      </c>
      <c r="C85" t="s">
        <v>475</v>
      </c>
      <c r="D85">
        <v>35</v>
      </c>
      <c r="E85">
        <v>55</v>
      </c>
      <c r="F85">
        <v>4</v>
      </c>
      <c r="G85">
        <v>8</v>
      </c>
      <c r="H85">
        <f t="shared" si="3"/>
        <v>140</v>
      </c>
      <c r="I85">
        <f t="shared" si="4"/>
        <v>440</v>
      </c>
      <c r="J85">
        <f t="shared" si="5"/>
        <v>290</v>
      </c>
    </row>
    <row r="86" spans="1:10">
      <c r="A86" t="s">
        <v>457</v>
      </c>
      <c r="B86">
        <v>2</v>
      </c>
      <c r="C86" t="s">
        <v>476</v>
      </c>
      <c r="D86">
        <v>70</v>
      </c>
      <c r="E86">
        <v>90</v>
      </c>
      <c r="F86">
        <v>0.5</v>
      </c>
      <c r="G86">
        <v>1.5</v>
      </c>
      <c r="H86">
        <f t="shared" si="3"/>
        <v>35</v>
      </c>
      <c r="I86">
        <f t="shared" si="4"/>
        <v>135</v>
      </c>
      <c r="J86">
        <f t="shared" si="5"/>
        <v>85</v>
      </c>
    </row>
    <row r="87" spans="1:10">
      <c r="A87" t="s">
        <v>458</v>
      </c>
      <c r="B87">
        <v>2</v>
      </c>
      <c r="C87" t="s">
        <v>470</v>
      </c>
      <c r="D87">
        <v>0</v>
      </c>
      <c r="F87">
        <v>1</v>
      </c>
      <c r="G87">
        <v>1.5</v>
      </c>
      <c r="H87">
        <f t="shared" si="3"/>
        <v>0</v>
      </c>
      <c r="I87">
        <f t="shared" si="4"/>
        <v>0</v>
      </c>
      <c r="J87">
        <f t="shared" si="5"/>
        <v>0</v>
      </c>
    </row>
    <row r="88" spans="1:10">
      <c r="A88" t="s">
        <v>458</v>
      </c>
      <c r="B88">
        <v>2</v>
      </c>
      <c r="C88" t="s">
        <v>474</v>
      </c>
      <c r="D88">
        <v>85</v>
      </c>
      <c r="E88">
        <v>110</v>
      </c>
      <c r="F88">
        <v>3</v>
      </c>
      <c r="G88">
        <v>10</v>
      </c>
      <c r="H88">
        <f t="shared" si="3"/>
        <v>255</v>
      </c>
      <c r="I88">
        <f t="shared" si="4"/>
        <v>1100</v>
      </c>
      <c r="J88">
        <f t="shared" si="5"/>
        <v>677.5</v>
      </c>
    </row>
    <row r="89" spans="1:10">
      <c r="A89" t="s">
        <v>458</v>
      </c>
      <c r="B89">
        <v>2</v>
      </c>
      <c r="C89" t="s">
        <v>475</v>
      </c>
      <c r="D89">
        <v>45</v>
      </c>
      <c r="E89">
        <v>65</v>
      </c>
      <c r="F89">
        <v>4</v>
      </c>
      <c r="G89">
        <v>8</v>
      </c>
      <c r="H89">
        <f t="shared" si="3"/>
        <v>180</v>
      </c>
      <c r="I89">
        <f t="shared" si="4"/>
        <v>520</v>
      </c>
      <c r="J89">
        <f t="shared" si="5"/>
        <v>350</v>
      </c>
    </row>
    <row r="90" spans="1:10">
      <c r="A90" t="s">
        <v>458</v>
      </c>
      <c r="B90">
        <v>2</v>
      </c>
      <c r="C90" t="s">
        <v>476</v>
      </c>
      <c r="D90">
        <v>50</v>
      </c>
      <c r="E90">
        <v>100</v>
      </c>
      <c r="F90">
        <v>0.5</v>
      </c>
      <c r="G90">
        <v>1.5</v>
      </c>
      <c r="H90">
        <f t="shared" si="3"/>
        <v>25</v>
      </c>
      <c r="I90">
        <f t="shared" si="4"/>
        <v>150</v>
      </c>
      <c r="J90">
        <f t="shared" si="5"/>
        <v>87.5</v>
      </c>
    </row>
    <row r="91" spans="1:10">
      <c r="A91" t="s">
        <v>459</v>
      </c>
      <c r="B91">
        <v>2</v>
      </c>
      <c r="C91" t="s">
        <v>470</v>
      </c>
      <c r="D91">
        <v>0</v>
      </c>
      <c r="F91">
        <v>1</v>
      </c>
      <c r="G91">
        <v>1.5</v>
      </c>
      <c r="H91">
        <f t="shared" si="3"/>
        <v>0</v>
      </c>
      <c r="I91">
        <f t="shared" si="4"/>
        <v>0</v>
      </c>
      <c r="J91">
        <f t="shared" si="5"/>
        <v>0</v>
      </c>
    </row>
    <row r="92" spans="1:10">
      <c r="A92" t="s">
        <v>459</v>
      </c>
      <c r="B92">
        <v>2</v>
      </c>
      <c r="C92" t="s">
        <v>474</v>
      </c>
      <c r="D92">
        <v>100</v>
      </c>
      <c r="E92">
        <v>150</v>
      </c>
      <c r="F92">
        <v>3</v>
      </c>
      <c r="G92">
        <v>10</v>
      </c>
      <c r="H92">
        <f t="shared" si="3"/>
        <v>300</v>
      </c>
      <c r="I92">
        <f t="shared" si="4"/>
        <v>1500</v>
      </c>
      <c r="J92">
        <f t="shared" si="5"/>
        <v>900</v>
      </c>
    </row>
    <row r="93" spans="1:10">
      <c r="A93" t="s">
        <v>459</v>
      </c>
      <c r="B93">
        <v>2</v>
      </c>
      <c r="C93" t="s">
        <v>475</v>
      </c>
      <c r="D93">
        <v>45</v>
      </c>
      <c r="E93">
        <v>80</v>
      </c>
      <c r="F93">
        <v>4</v>
      </c>
      <c r="G93">
        <v>8</v>
      </c>
      <c r="H93">
        <f t="shared" si="3"/>
        <v>180</v>
      </c>
      <c r="I93">
        <f t="shared" si="4"/>
        <v>640</v>
      </c>
      <c r="J93">
        <f t="shared" si="5"/>
        <v>410</v>
      </c>
    </row>
    <row r="94" spans="1:10">
      <c r="A94" t="s">
        <v>459</v>
      </c>
      <c r="B94">
        <v>2</v>
      </c>
      <c r="C94" t="s">
        <v>476</v>
      </c>
      <c r="D94">
        <v>85</v>
      </c>
      <c r="E94">
        <v>100</v>
      </c>
      <c r="F94">
        <v>0.5</v>
      </c>
      <c r="G94">
        <v>1.5</v>
      </c>
      <c r="H94">
        <f t="shared" si="3"/>
        <v>42.5</v>
      </c>
      <c r="I94">
        <f t="shared" si="4"/>
        <v>150</v>
      </c>
      <c r="J94">
        <f t="shared" si="5"/>
        <v>96.25</v>
      </c>
    </row>
    <row r="95" spans="1:10">
      <c r="A95" t="s">
        <v>460</v>
      </c>
      <c r="B95">
        <v>2</v>
      </c>
      <c r="C95" t="s">
        <v>470</v>
      </c>
      <c r="D95">
        <v>0</v>
      </c>
      <c r="F95">
        <v>1</v>
      </c>
      <c r="G95">
        <v>1.5</v>
      </c>
      <c r="H95">
        <f t="shared" si="3"/>
        <v>0</v>
      </c>
      <c r="I95">
        <f t="shared" si="4"/>
        <v>0</v>
      </c>
      <c r="J95">
        <f t="shared" si="5"/>
        <v>0</v>
      </c>
    </row>
    <row r="96" spans="1:10">
      <c r="A96" t="s">
        <v>460</v>
      </c>
      <c r="B96">
        <v>2</v>
      </c>
      <c r="C96" t="s">
        <v>474</v>
      </c>
      <c r="D96">
        <v>70</v>
      </c>
      <c r="E96">
        <v>110</v>
      </c>
      <c r="F96">
        <v>3</v>
      </c>
      <c r="G96">
        <v>10</v>
      </c>
      <c r="H96">
        <f t="shared" si="3"/>
        <v>210</v>
      </c>
      <c r="I96">
        <f t="shared" si="4"/>
        <v>1100</v>
      </c>
      <c r="J96">
        <f t="shared" si="5"/>
        <v>655</v>
      </c>
    </row>
    <row r="97" spans="1:10">
      <c r="A97" t="s">
        <v>460</v>
      </c>
      <c r="B97">
        <v>2</v>
      </c>
      <c r="C97" t="s">
        <v>475</v>
      </c>
      <c r="D97">
        <v>30</v>
      </c>
      <c r="E97">
        <v>55</v>
      </c>
      <c r="F97">
        <v>4</v>
      </c>
      <c r="G97">
        <v>8</v>
      </c>
      <c r="H97">
        <f t="shared" si="3"/>
        <v>120</v>
      </c>
      <c r="I97">
        <f t="shared" si="4"/>
        <v>440</v>
      </c>
      <c r="J97">
        <f t="shared" si="5"/>
        <v>280</v>
      </c>
    </row>
    <row r="98" spans="1:10">
      <c r="A98" t="s">
        <v>460</v>
      </c>
      <c r="B98">
        <v>2</v>
      </c>
      <c r="C98" t="s">
        <v>476</v>
      </c>
      <c r="D98">
        <v>60</v>
      </c>
      <c r="E98">
        <v>90</v>
      </c>
      <c r="F98">
        <v>0.5</v>
      </c>
      <c r="G98">
        <v>1.5</v>
      </c>
      <c r="H98">
        <f t="shared" si="3"/>
        <v>30</v>
      </c>
      <c r="I98">
        <f t="shared" si="4"/>
        <v>135</v>
      </c>
      <c r="J98">
        <f t="shared" si="5"/>
        <v>82.5</v>
      </c>
    </row>
    <row r="99" spans="1:10">
      <c r="A99" t="s">
        <v>461</v>
      </c>
      <c r="B99">
        <v>2</v>
      </c>
      <c r="C99" t="s">
        <v>470</v>
      </c>
      <c r="D99">
        <v>0</v>
      </c>
      <c r="F99">
        <v>1</v>
      </c>
      <c r="G99">
        <v>1.5</v>
      </c>
      <c r="H99">
        <f t="shared" si="3"/>
        <v>0</v>
      </c>
      <c r="I99">
        <f t="shared" si="4"/>
        <v>0</v>
      </c>
      <c r="J99">
        <f t="shared" si="5"/>
        <v>0</v>
      </c>
    </row>
    <row r="100" spans="1:10">
      <c r="A100" t="s">
        <v>461</v>
      </c>
      <c r="B100">
        <v>2</v>
      </c>
      <c r="C100" t="s">
        <v>474</v>
      </c>
      <c r="D100">
        <v>70</v>
      </c>
      <c r="E100">
        <v>100</v>
      </c>
      <c r="F100">
        <v>3</v>
      </c>
      <c r="G100">
        <v>10</v>
      </c>
      <c r="H100">
        <f t="shared" si="3"/>
        <v>210</v>
      </c>
      <c r="I100">
        <f t="shared" si="4"/>
        <v>1000</v>
      </c>
      <c r="J100">
        <f t="shared" si="5"/>
        <v>605</v>
      </c>
    </row>
    <row r="101" spans="1:10">
      <c r="A101" t="s">
        <v>461</v>
      </c>
      <c r="B101">
        <v>2</v>
      </c>
      <c r="C101" t="s">
        <v>475</v>
      </c>
      <c r="D101">
        <v>30</v>
      </c>
      <c r="E101">
        <v>50</v>
      </c>
      <c r="F101">
        <v>4</v>
      </c>
      <c r="G101">
        <v>8</v>
      </c>
      <c r="H101">
        <f t="shared" si="3"/>
        <v>120</v>
      </c>
      <c r="I101">
        <f t="shared" si="4"/>
        <v>400</v>
      </c>
      <c r="J101">
        <f t="shared" si="5"/>
        <v>260</v>
      </c>
    </row>
    <row r="102" spans="1:10">
      <c r="A102" t="s">
        <v>461</v>
      </c>
      <c r="B102">
        <v>2</v>
      </c>
      <c r="C102" t="s">
        <v>476</v>
      </c>
      <c r="D102">
        <v>70</v>
      </c>
      <c r="E102">
        <v>90</v>
      </c>
      <c r="F102">
        <v>0.5</v>
      </c>
      <c r="G102">
        <v>1.5</v>
      </c>
      <c r="H102">
        <f t="shared" si="3"/>
        <v>35</v>
      </c>
      <c r="I102">
        <f t="shared" si="4"/>
        <v>135</v>
      </c>
      <c r="J102">
        <f t="shared" si="5"/>
        <v>85</v>
      </c>
    </row>
    <row r="103" spans="1:10">
      <c r="A103" t="s">
        <v>462</v>
      </c>
      <c r="B103">
        <v>2</v>
      </c>
      <c r="C103" t="s">
        <v>470</v>
      </c>
      <c r="D103">
        <v>0</v>
      </c>
      <c r="F103">
        <v>1</v>
      </c>
      <c r="G103">
        <v>1.5</v>
      </c>
      <c r="H103">
        <f t="shared" si="3"/>
        <v>0</v>
      </c>
      <c r="I103">
        <f t="shared" si="4"/>
        <v>0</v>
      </c>
      <c r="J103">
        <f t="shared" si="5"/>
        <v>0</v>
      </c>
    </row>
    <row r="104" spans="1:10">
      <c r="A104" t="s">
        <v>462</v>
      </c>
      <c r="B104">
        <v>2</v>
      </c>
      <c r="C104" t="s">
        <v>474</v>
      </c>
      <c r="D104">
        <v>75</v>
      </c>
      <c r="E104">
        <v>120</v>
      </c>
      <c r="F104">
        <v>3</v>
      </c>
      <c r="G104">
        <v>10</v>
      </c>
      <c r="H104">
        <f t="shared" si="3"/>
        <v>225</v>
      </c>
      <c r="I104">
        <f t="shared" si="4"/>
        <v>1200</v>
      </c>
      <c r="J104">
        <f t="shared" si="5"/>
        <v>712.5</v>
      </c>
    </row>
    <row r="105" spans="1:10">
      <c r="A105" t="s">
        <v>462</v>
      </c>
      <c r="B105">
        <v>2</v>
      </c>
      <c r="C105" t="s">
        <v>475</v>
      </c>
      <c r="D105">
        <v>40</v>
      </c>
      <c r="E105">
        <v>60</v>
      </c>
      <c r="F105">
        <v>4</v>
      </c>
      <c r="G105">
        <v>8</v>
      </c>
      <c r="H105">
        <f t="shared" si="3"/>
        <v>160</v>
      </c>
      <c r="I105">
        <f t="shared" si="4"/>
        <v>480</v>
      </c>
      <c r="J105">
        <f t="shared" si="5"/>
        <v>320</v>
      </c>
    </row>
    <row r="106" spans="1:10">
      <c r="A106" t="s">
        <v>462</v>
      </c>
      <c r="B106">
        <v>2</v>
      </c>
      <c r="C106" t="s">
        <v>476</v>
      </c>
      <c r="D106">
        <v>60</v>
      </c>
      <c r="E106">
        <v>90</v>
      </c>
      <c r="F106">
        <v>0.5</v>
      </c>
      <c r="G106">
        <v>1.5</v>
      </c>
      <c r="H106">
        <f t="shared" si="3"/>
        <v>30</v>
      </c>
      <c r="I106">
        <f t="shared" si="4"/>
        <v>135</v>
      </c>
      <c r="J106">
        <f t="shared" si="5"/>
        <v>82.5</v>
      </c>
    </row>
    <row r="107" spans="1:10">
      <c r="A107" t="s">
        <v>450</v>
      </c>
      <c r="B107">
        <v>3</v>
      </c>
      <c r="C107" t="s">
        <v>477</v>
      </c>
      <c r="D107">
        <v>0</v>
      </c>
      <c r="F107">
        <v>1</v>
      </c>
      <c r="G107">
        <v>1.5</v>
      </c>
      <c r="H107">
        <f t="shared" si="3"/>
        <v>0</v>
      </c>
      <c r="I107">
        <f t="shared" si="4"/>
        <v>0</v>
      </c>
      <c r="J107">
        <f t="shared" si="5"/>
        <v>0</v>
      </c>
    </row>
    <row r="108" spans="1:10">
      <c r="A108" t="s">
        <v>450</v>
      </c>
      <c r="B108">
        <v>3</v>
      </c>
      <c r="C108" t="s">
        <v>478</v>
      </c>
      <c r="D108">
        <v>50</v>
      </c>
      <c r="E108">
        <v>110</v>
      </c>
      <c r="F108">
        <v>3</v>
      </c>
      <c r="G108">
        <v>6</v>
      </c>
      <c r="H108">
        <f t="shared" si="3"/>
        <v>150</v>
      </c>
      <c r="I108">
        <f t="shared" si="4"/>
        <v>660</v>
      </c>
      <c r="J108">
        <f t="shared" si="5"/>
        <v>405</v>
      </c>
    </row>
    <row r="109" spans="1:10">
      <c r="A109" t="s">
        <v>450</v>
      </c>
      <c r="B109">
        <v>3</v>
      </c>
      <c r="C109" t="s">
        <v>479</v>
      </c>
      <c r="D109">
        <v>80</v>
      </c>
      <c r="E109">
        <v>90</v>
      </c>
      <c r="F109">
        <v>8</v>
      </c>
      <c r="G109">
        <v>24</v>
      </c>
      <c r="H109">
        <f t="shared" si="3"/>
        <v>640</v>
      </c>
      <c r="I109">
        <f t="shared" si="4"/>
        <v>2160</v>
      </c>
      <c r="J109">
        <f t="shared" si="5"/>
        <v>1400</v>
      </c>
    </row>
    <row r="110" spans="1:10">
      <c r="A110" t="s">
        <v>450</v>
      </c>
      <c r="B110">
        <v>3</v>
      </c>
      <c r="C110" t="s">
        <v>473</v>
      </c>
      <c r="D110">
        <v>40</v>
      </c>
      <c r="E110">
        <v>80</v>
      </c>
      <c r="F110">
        <v>0.5</v>
      </c>
      <c r="G110">
        <v>1.5</v>
      </c>
      <c r="H110">
        <f t="shared" si="3"/>
        <v>20</v>
      </c>
      <c r="I110">
        <f t="shared" si="4"/>
        <v>120</v>
      </c>
      <c r="J110">
        <f t="shared" si="5"/>
        <v>70</v>
      </c>
    </row>
    <row r="111" spans="1:10">
      <c r="A111" t="s">
        <v>451</v>
      </c>
      <c r="B111">
        <v>3</v>
      </c>
      <c r="C111" t="s">
        <v>477</v>
      </c>
      <c r="D111">
        <v>0</v>
      </c>
      <c r="F111">
        <v>1</v>
      </c>
      <c r="G111">
        <v>1.5</v>
      </c>
      <c r="H111">
        <f t="shared" si="3"/>
        <v>0</v>
      </c>
      <c r="I111">
        <f t="shared" si="4"/>
        <v>0</v>
      </c>
      <c r="J111">
        <f t="shared" si="5"/>
        <v>0</v>
      </c>
    </row>
    <row r="112" spans="1:10">
      <c r="A112" t="s">
        <v>451</v>
      </c>
      <c r="B112">
        <v>3</v>
      </c>
      <c r="C112" t="s">
        <v>478</v>
      </c>
      <c r="D112">
        <v>55</v>
      </c>
      <c r="E112">
        <v>100</v>
      </c>
      <c r="F112">
        <v>3</v>
      </c>
      <c r="G112">
        <v>6</v>
      </c>
      <c r="H112">
        <f t="shared" si="3"/>
        <v>165</v>
      </c>
      <c r="I112">
        <f t="shared" si="4"/>
        <v>600</v>
      </c>
      <c r="J112">
        <f t="shared" si="5"/>
        <v>382.5</v>
      </c>
    </row>
    <row r="113" spans="1:10">
      <c r="A113" t="s">
        <v>451</v>
      </c>
      <c r="B113">
        <v>3</v>
      </c>
      <c r="C113" t="s">
        <v>479</v>
      </c>
      <c r="D113">
        <v>85</v>
      </c>
      <c r="E113">
        <v>95</v>
      </c>
      <c r="F113">
        <v>8</v>
      </c>
      <c r="G113">
        <v>24</v>
      </c>
      <c r="H113">
        <f t="shared" si="3"/>
        <v>680</v>
      </c>
      <c r="I113">
        <f t="shared" si="4"/>
        <v>2280</v>
      </c>
      <c r="J113">
        <f t="shared" si="5"/>
        <v>1480</v>
      </c>
    </row>
    <row r="114" spans="1:10">
      <c r="A114" t="s">
        <v>451</v>
      </c>
      <c r="B114">
        <v>3</v>
      </c>
      <c r="C114" t="s">
        <v>473</v>
      </c>
      <c r="D114">
        <v>50</v>
      </c>
      <c r="E114">
        <v>80</v>
      </c>
      <c r="F114">
        <v>0.5</v>
      </c>
      <c r="G114">
        <v>1.5</v>
      </c>
      <c r="H114">
        <f t="shared" si="3"/>
        <v>25</v>
      </c>
      <c r="I114">
        <f t="shared" si="4"/>
        <v>120</v>
      </c>
      <c r="J114">
        <f t="shared" si="5"/>
        <v>72.5</v>
      </c>
    </row>
    <row r="115" spans="1:10">
      <c r="A115" t="s">
        <v>452</v>
      </c>
      <c r="B115">
        <v>3</v>
      </c>
      <c r="C115" t="s">
        <v>477</v>
      </c>
      <c r="D115">
        <v>0</v>
      </c>
      <c r="F115">
        <v>1</v>
      </c>
      <c r="G115">
        <v>1.5</v>
      </c>
      <c r="H115">
        <f t="shared" si="3"/>
        <v>0</v>
      </c>
      <c r="I115">
        <f t="shared" si="4"/>
        <v>0</v>
      </c>
      <c r="J115">
        <f t="shared" si="5"/>
        <v>0</v>
      </c>
    </row>
    <row r="116" spans="1:10">
      <c r="A116" t="s">
        <v>452</v>
      </c>
      <c r="B116">
        <v>3</v>
      </c>
      <c r="C116" t="s">
        <v>478</v>
      </c>
      <c r="D116">
        <v>50</v>
      </c>
      <c r="E116">
        <v>100</v>
      </c>
      <c r="F116">
        <v>3</v>
      </c>
      <c r="G116">
        <v>6</v>
      </c>
      <c r="H116">
        <f t="shared" si="3"/>
        <v>150</v>
      </c>
      <c r="I116">
        <f t="shared" si="4"/>
        <v>600</v>
      </c>
      <c r="J116">
        <f t="shared" si="5"/>
        <v>375</v>
      </c>
    </row>
    <row r="117" spans="1:10">
      <c r="A117" t="s">
        <v>452</v>
      </c>
      <c r="B117">
        <v>3</v>
      </c>
      <c r="C117" t="s">
        <v>479</v>
      </c>
      <c r="D117">
        <v>80</v>
      </c>
      <c r="E117">
        <v>90</v>
      </c>
      <c r="F117">
        <v>8</v>
      </c>
      <c r="G117">
        <v>24</v>
      </c>
      <c r="H117">
        <f t="shared" si="3"/>
        <v>640</v>
      </c>
      <c r="I117">
        <f t="shared" si="4"/>
        <v>2160</v>
      </c>
      <c r="J117">
        <f t="shared" si="5"/>
        <v>1400</v>
      </c>
    </row>
    <row r="118" spans="1:10">
      <c r="A118" t="s">
        <v>452</v>
      </c>
      <c r="B118">
        <v>3</v>
      </c>
      <c r="C118" t="s">
        <v>473</v>
      </c>
      <c r="D118">
        <v>50</v>
      </c>
      <c r="E118">
        <v>80</v>
      </c>
      <c r="F118">
        <v>0.5</v>
      </c>
      <c r="G118">
        <v>1.5</v>
      </c>
      <c r="H118">
        <f t="shared" si="3"/>
        <v>25</v>
      </c>
      <c r="I118">
        <f t="shared" si="4"/>
        <v>120</v>
      </c>
      <c r="J118">
        <f t="shared" si="5"/>
        <v>72.5</v>
      </c>
    </row>
    <row r="119" spans="1:10">
      <c r="A119" t="s">
        <v>453</v>
      </c>
      <c r="B119">
        <v>3</v>
      </c>
      <c r="C119" t="s">
        <v>477</v>
      </c>
      <c r="D119">
        <v>0</v>
      </c>
      <c r="F119">
        <v>1</v>
      </c>
      <c r="G119">
        <v>1.5</v>
      </c>
      <c r="H119">
        <f t="shared" si="3"/>
        <v>0</v>
      </c>
      <c r="I119">
        <f t="shared" si="4"/>
        <v>0</v>
      </c>
      <c r="J119">
        <f t="shared" si="5"/>
        <v>0</v>
      </c>
    </row>
    <row r="120" spans="1:10">
      <c r="A120" t="s">
        <v>453</v>
      </c>
      <c r="B120">
        <v>3</v>
      </c>
      <c r="C120" t="s">
        <v>478</v>
      </c>
      <c r="D120">
        <v>50</v>
      </c>
      <c r="E120">
        <v>120</v>
      </c>
      <c r="F120">
        <v>3</v>
      </c>
      <c r="G120">
        <v>6</v>
      </c>
      <c r="H120">
        <f t="shared" si="3"/>
        <v>150</v>
      </c>
      <c r="I120">
        <f t="shared" si="4"/>
        <v>720</v>
      </c>
      <c r="J120">
        <f t="shared" si="5"/>
        <v>435</v>
      </c>
    </row>
    <row r="121" spans="1:10">
      <c r="A121" t="s">
        <v>453</v>
      </c>
      <c r="B121">
        <v>3</v>
      </c>
      <c r="C121" t="s">
        <v>479</v>
      </c>
      <c r="D121">
        <v>80</v>
      </c>
      <c r="E121">
        <v>95</v>
      </c>
      <c r="F121">
        <v>8</v>
      </c>
      <c r="G121">
        <v>24</v>
      </c>
      <c r="H121">
        <f t="shared" si="3"/>
        <v>640</v>
      </c>
      <c r="I121">
        <f t="shared" si="4"/>
        <v>2280</v>
      </c>
      <c r="J121">
        <f t="shared" si="5"/>
        <v>1460</v>
      </c>
    </row>
    <row r="122" spans="1:10">
      <c r="A122" t="s">
        <v>453</v>
      </c>
      <c r="B122">
        <v>3</v>
      </c>
      <c r="C122" t="s">
        <v>473</v>
      </c>
      <c r="D122">
        <v>40</v>
      </c>
      <c r="E122">
        <v>80</v>
      </c>
      <c r="F122">
        <v>0.5</v>
      </c>
      <c r="G122">
        <v>1.5</v>
      </c>
      <c r="H122">
        <f t="shared" si="3"/>
        <v>20</v>
      </c>
      <c r="I122">
        <f t="shared" si="4"/>
        <v>120</v>
      </c>
      <c r="J122">
        <f t="shared" si="5"/>
        <v>70</v>
      </c>
    </row>
    <row r="123" spans="1:10">
      <c r="A123" t="s">
        <v>454</v>
      </c>
      <c r="B123">
        <v>3</v>
      </c>
      <c r="C123" t="s">
        <v>477</v>
      </c>
      <c r="D123">
        <v>0</v>
      </c>
      <c r="F123">
        <v>1</v>
      </c>
      <c r="G123">
        <v>1.5</v>
      </c>
      <c r="H123">
        <f t="shared" si="3"/>
        <v>0</v>
      </c>
      <c r="I123">
        <f t="shared" si="4"/>
        <v>0</v>
      </c>
      <c r="J123">
        <f t="shared" si="5"/>
        <v>0</v>
      </c>
    </row>
    <row r="124" spans="1:10">
      <c r="A124" t="s">
        <v>454</v>
      </c>
      <c r="B124">
        <v>3</v>
      </c>
      <c r="C124" t="s">
        <v>478</v>
      </c>
      <c r="D124">
        <v>65</v>
      </c>
      <c r="E124">
        <v>100</v>
      </c>
      <c r="F124">
        <v>3</v>
      </c>
      <c r="G124">
        <v>6</v>
      </c>
      <c r="H124">
        <f t="shared" si="3"/>
        <v>195</v>
      </c>
      <c r="I124">
        <f t="shared" si="4"/>
        <v>600</v>
      </c>
      <c r="J124">
        <f t="shared" si="5"/>
        <v>397.5</v>
      </c>
    </row>
    <row r="125" spans="1:10">
      <c r="A125" t="s">
        <v>454</v>
      </c>
      <c r="B125">
        <v>3</v>
      </c>
      <c r="C125" t="s">
        <v>479</v>
      </c>
      <c r="D125">
        <v>90</v>
      </c>
      <c r="E125">
        <v>100</v>
      </c>
      <c r="F125">
        <v>8</v>
      </c>
      <c r="G125">
        <v>24</v>
      </c>
      <c r="H125">
        <f t="shared" si="3"/>
        <v>720</v>
      </c>
      <c r="I125">
        <f t="shared" si="4"/>
        <v>2400</v>
      </c>
      <c r="J125">
        <f t="shared" si="5"/>
        <v>1560</v>
      </c>
    </row>
    <row r="126" spans="1:10">
      <c r="A126" t="s">
        <v>454</v>
      </c>
      <c r="B126">
        <v>3</v>
      </c>
      <c r="C126" t="s">
        <v>473</v>
      </c>
      <c r="D126">
        <v>60</v>
      </c>
      <c r="E126">
        <v>90</v>
      </c>
      <c r="F126">
        <v>0.5</v>
      </c>
      <c r="G126">
        <v>1.5</v>
      </c>
      <c r="H126">
        <f t="shared" si="3"/>
        <v>30</v>
      </c>
      <c r="I126">
        <f t="shared" si="4"/>
        <v>135</v>
      </c>
      <c r="J126">
        <f t="shared" si="5"/>
        <v>82.5</v>
      </c>
    </row>
    <row r="127" spans="1:10">
      <c r="A127" t="s">
        <v>455</v>
      </c>
      <c r="B127">
        <v>3</v>
      </c>
      <c r="C127" t="s">
        <v>477</v>
      </c>
      <c r="D127">
        <v>0</v>
      </c>
      <c r="F127">
        <v>1</v>
      </c>
      <c r="G127">
        <v>1.5</v>
      </c>
      <c r="H127">
        <f t="shared" si="3"/>
        <v>0</v>
      </c>
      <c r="I127">
        <f t="shared" si="4"/>
        <v>0</v>
      </c>
      <c r="J127">
        <f t="shared" si="5"/>
        <v>0</v>
      </c>
    </row>
    <row r="128" spans="1:10">
      <c r="A128" t="s">
        <v>455</v>
      </c>
      <c r="B128">
        <v>3</v>
      </c>
      <c r="C128" t="s">
        <v>478</v>
      </c>
      <c r="D128">
        <v>70</v>
      </c>
      <c r="E128">
        <v>150</v>
      </c>
      <c r="F128">
        <v>3</v>
      </c>
      <c r="G128">
        <v>6</v>
      </c>
      <c r="H128">
        <f t="shared" si="3"/>
        <v>210</v>
      </c>
      <c r="I128">
        <f t="shared" si="4"/>
        <v>900</v>
      </c>
      <c r="J128">
        <f t="shared" si="5"/>
        <v>555</v>
      </c>
    </row>
    <row r="129" spans="1:10">
      <c r="A129" t="s">
        <v>455</v>
      </c>
      <c r="B129">
        <v>3</v>
      </c>
      <c r="C129" t="s">
        <v>479</v>
      </c>
      <c r="D129">
        <v>100</v>
      </c>
      <c r="E129">
        <v>120</v>
      </c>
      <c r="F129">
        <v>8</v>
      </c>
      <c r="G129">
        <v>24</v>
      </c>
      <c r="H129">
        <f t="shared" si="3"/>
        <v>800</v>
      </c>
      <c r="I129">
        <f t="shared" si="4"/>
        <v>2880</v>
      </c>
      <c r="J129">
        <f t="shared" si="5"/>
        <v>1840</v>
      </c>
    </row>
    <row r="130" spans="1:10">
      <c r="A130" t="s">
        <v>455</v>
      </c>
      <c r="B130">
        <v>3</v>
      </c>
      <c r="C130" t="s">
        <v>473</v>
      </c>
      <c r="D130">
        <v>80</v>
      </c>
      <c r="E130">
        <v>100</v>
      </c>
      <c r="F130">
        <v>0.5</v>
      </c>
      <c r="G130">
        <v>1.5</v>
      </c>
      <c r="H130">
        <f t="shared" si="3"/>
        <v>40</v>
      </c>
      <c r="I130">
        <f t="shared" si="4"/>
        <v>150</v>
      </c>
      <c r="J130">
        <f t="shared" si="5"/>
        <v>95</v>
      </c>
    </row>
    <row r="131" spans="1:10">
      <c r="A131" t="s">
        <v>456</v>
      </c>
      <c r="B131">
        <v>3</v>
      </c>
      <c r="C131" t="s">
        <v>477</v>
      </c>
      <c r="D131">
        <v>0</v>
      </c>
      <c r="F131">
        <v>1</v>
      </c>
      <c r="G131">
        <v>1.5</v>
      </c>
      <c r="H131">
        <f t="shared" ref="H131:H194" si="6">D131*F131</f>
        <v>0</v>
      </c>
      <c r="I131">
        <f t="shared" ref="I131:I194" si="7">E131*G131</f>
        <v>0</v>
      </c>
      <c r="J131">
        <f t="shared" si="5"/>
        <v>0</v>
      </c>
    </row>
    <row r="132" spans="1:10">
      <c r="A132" t="s">
        <v>456</v>
      </c>
      <c r="B132">
        <v>3</v>
      </c>
      <c r="C132" t="s">
        <v>478</v>
      </c>
      <c r="D132">
        <v>65</v>
      </c>
      <c r="E132">
        <v>100</v>
      </c>
      <c r="F132">
        <v>3</v>
      </c>
      <c r="G132">
        <v>6</v>
      </c>
      <c r="H132">
        <f t="shared" si="6"/>
        <v>195</v>
      </c>
      <c r="I132">
        <f t="shared" si="7"/>
        <v>600</v>
      </c>
      <c r="J132">
        <f t="shared" ref="J132:J195" si="8">MEDIAN(H132:I132)</f>
        <v>397.5</v>
      </c>
    </row>
    <row r="133" spans="1:10">
      <c r="A133" t="s">
        <v>456</v>
      </c>
      <c r="B133">
        <v>3</v>
      </c>
      <c r="C133" t="s">
        <v>479</v>
      </c>
      <c r="D133">
        <v>90</v>
      </c>
      <c r="E133">
        <v>100</v>
      </c>
      <c r="F133">
        <v>8</v>
      </c>
      <c r="G133">
        <v>24</v>
      </c>
      <c r="H133">
        <f t="shared" si="6"/>
        <v>720</v>
      </c>
      <c r="I133">
        <f t="shared" si="7"/>
        <v>2400</v>
      </c>
      <c r="J133">
        <f t="shared" si="8"/>
        <v>1560</v>
      </c>
    </row>
    <row r="134" spans="1:10">
      <c r="A134" t="s">
        <v>456</v>
      </c>
      <c r="B134">
        <v>3</v>
      </c>
      <c r="C134" t="s">
        <v>473</v>
      </c>
      <c r="D134">
        <v>60</v>
      </c>
      <c r="E134">
        <v>90</v>
      </c>
      <c r="F134">
        <v>0.5</v>
      </c>
      <c r="G134">
        <v>1.5</v>
      </c>
      <c r="H134">
        <f t="shared" si="6"/>
        <v>30</v>
      </c>
      <c r="I134">
        <f t="shared" si="7"/>
        <v>135</v>
      </c>
      <c r="J134">
        <f t="shared" si="8"/>
        <v>82.5</v>
      </c>
    </row>
    <row r="135" spans="1:10">
      <c r="A135" t="s">
        <v>457</v>
      </c>
      <c r="B135">
        <v>3</v>
      </c>
      <c r="C135" t="s">
        <v>477</v>
      </c>
      <c r="D135">
        <v>0</v>
      </c>
      <c r="F135">
        <v>1</v>
      </c>
      <c r="G135">
        <v>1.5</v>
      </c>
      <c r="H135">
        <f t="shared" si="6"/>
        <v>0</v>
      </c>
      <c r="I135">
        <f t="shared" si="7"/>
        <v>0</v>
      </c>
      <c r="J135">
        <f t="shared" si="8"/>
        <v>0</v>
      </c>
    </row>
    <row r="136" spans="1:10">
      <c r="A136" t="s">
        <v>457</v>
      </c>
      <c r="B136">
        <v>3</v>
      </c>
      <c r="C136" t="s">
        <v>478</v>
      </c>
      <c r="D136">
        <v>80</v>
      </c>
      <c r="E136">
        <v>130</v>
      </c>
      <c r="F136">
        <v>3</v>
      </c>
      <c r="G136">
        <v>6</v>
      </c>
      <c r="H136">
        <f t="shared" si="6"/>
        <v>240</v>
      </c>
      <c r="I136">
        <f t="shared" si="7"/>
        <v>780</v>
      </c>
      <c r="J136">
        <f t="shared" si="8"/>
        <v>510</v>
      </c>
    </row>
    <row r="137" spans="1:10">
      <c r="A137" t="s">
        <v>457</v>
      </c>
      <c r="B137">
        <v>3</v>
      </c>
      <c r="C137" t="s">
        <v>479</v>
      </c>
      <c r="D137">
        <v>100</v>
      </c>
      <c r="F137">
        <v>8</v>
      </c>
      <c r="G137">
        <v>24</v>
      </c>
      <c r="H137">
        <f t="shared" si="6"/>
        <v>800</v>
      </c>
      <c r="I137">
        <f t="shared" si="7"/>
        <v>0</v>
      </c>
      <c r="J137">
        <f t="shared" si="8"/>
        <v>400</v>
      </c>
    </row>
    <row r="138" spans="1:10">
      <c r="A138" t="s">
        <v>457</v>
      </c>
      <c r="B138">
        <v>3</v>
      </c>
      <c r="C138" t="s">
        <v>473</v>
      </c>
      <c r="D138">
        <v>70</v>
      </c>
      <c r="E138">
        <v>90</v>
      </c>
      <c r="F138">
        <v>0.5</v>
      </c>
      <c r="G138">
        <v>1.5</v>
      </c>
      <c r="H138">
        <f t="shared" si="6"/>
        <v>35</v>
      </c>
      <c r="I138">
        <f t="shared" si="7"/>
        <v>135</v>
      </c>
      <c r="J138">
        <f t="shared" si="8"/>
        <v>85</v>
      </c>
    </row>
    <row r="139" spans="1:10">
      <c r="A139" t="s">
        <v>458</v>
      </c>
      <c r="B139">
        <v>3</v>
      </c>
      <c r="C139" t="s">
        <v>477</v>
      </c>
      <c r="D139">
        <v>0</v>
      </c>
      <c r="F139">
        <v>1</v>
      </c>
      <c r="G139">
        <v>1.5</v>
      </c>
      <c r="H139">
        <f t="shared" si="6"/>
        <v>0</v>
      </c>
      <c r="I139">
        <f t="shared" si="7"/>
        <v>0</v>
      </c>
      <c r="J139">
        <f t="shared" si="8"/>
        <v>0</v>
      </c>
    </row>
    <row r="140" spans="1:10">
      <c r="A140" t="s">
        <v>458</v>
      </c>
      <c r="B140">
        <v>3</v>
      </c>
      <c r="C140" t="s">
        <v>478</v>
      </c>
      <c r="D140">
        <v>85</v>
      </c>
      <c r="E140">
        <v>110</v>
      </c>
      <c r="F140">
        <v>3</v>
      </c>
      <c r="G140">
        <v>6</v>
      </c>
      <c r="H140">
        <f t="shared" si="6"/>
        <v>255</v>
      </c>
      <c r="I140">
        <f t="shared" si="7"/>
        <v>660</v>
      </c>
      <c r="J140">
        <f t="shared" si="8"/>
        <v>457.5</v>
      </c>
    </row>
    <row r="141" spans="1:10">
      <c r="A141" t="s">
        <v>458</v>
      </c>
      <c r="B141">
        <v>3</v>
      </c>
      <c r="C141" t="s">
        <v>479</v>
      </c>
      <c r="D141">
        <v>95</v>
      </c>
      <c r="E141">
        <v>110</v>
      </c>
      <c r="F141">
        <v>8</v>
      </c>
      <c r="G141">
        <v>24</v>
      </c>
      <c r="H141">
        <f t="shared" si="6"/>
        <v>760</v>
      </c>
      <c r="I141">
        <f t="shared" si="7"/>
        <v>2640</v>
      </c>
      <c r="J141">
        <f t="shared" si="8"/>
        <v>1700</v>
      </c>
    </row>
    <row r="142" spans="1:10">
      <c r="A142" t="s">
        <v>458</v>
      </c>
      <c r="B142">
        <v>3</v>
      </c>
      <c r="C142" t="s">
        <v>473</v>
      </c>
      <c r="D142">
        <v>50</v>
      </c>
      <c r="E142">
        <v>100</v>
      </c>
      <c r="F142">
        <v>0.5</v>
      </c>
      <c r="G142">
        <v>1.5</v>
      </c>
      <c r="H142">
        <f t="shared" si="6"/>
        <v>25</v>
      </c>
      <c r="I142">
        <f t="shared" si="7"/>
        <v>150</v>
      </c>
      <c r="J142">
        <f t="shared" si="8"/>
        <v>87.5</v>
      </c>
    </row>
    <row r="143" spans="1:10">
      <c r="A143" t="s">
        <v>459</v>
      </c>
      <c r="B143">
        <v>3</v>
      </c>
      <c r="C143" t="s">
        <v>477</v>
      </c>
      <c r="D143">
        <v>0</v>
      </c>
      <c r="F143">
        <v>1</v>
      </c>
      <c r="G143">
        <v>1.5</v>
      </c>
      <c r="H143">
        <f t="shared" si="6"/>
        <v>0</v>
      </c>
      <c r="I143">
        <f t="shared" si="7"/>
        <v>0</v>
      </c>
      <c r="J143">
        <f t="shared" si="8"/>
        <v>0</v>
      </c>
    </row>
    <row r="144" spans="1:10">
      <c r="A144" t="s">
        <v>459</v>
      </c>
      <c r="B144">
        <v>3</v>
      </c>
      <c r="C144" t="s">
        <v>478</v>
      </c>
      <c r="D144">
        <v>100</v>
      </c>
      <c r="E144">
        <v>150</v>
      </c>
      <c r="F144">
        <v>3</v>
      </c>
      <c r="G144">
        <v>6</v>
      </c>
      <c r="H144">
        <f t="shared" si="6"/>
        <v>300</v>
      </c>
      <c r="I144">
        <f t="shared" si="7"/>
        <v>900</v>
      </c>
      <c r="J144">
        <f t="shared" si="8"/>
        <v>600</v>
      </c>
    </row>
    <row r="145" spans="1:10">
      <c r="A145" t="s">
        <v>459</v>
      </c>
      <c r="B145">
        <v>3</v>
      </c>
      <c r="C145" t="s">
        <v>479</v>
      </c>
      <c r="D145">
        <v>105</v>
      </c>
      <c r="E145">
        <v>120</v>
      </c>
      <c r="F145">
        <v>8</v>
      </c>
      <c r="G145">
        <v>24</v>
      </c>
      <c r="H145">
        <f t="shared" si="6"/>
        <v>840</v>
      </c>
      <c r="I145">
        <f t="shared" si="7"/>
        <v>2880</v>
      </c>
      <c r="J145">
        <f t="shared" si="8"/>
        <v>1860</v>
      </c>
    </row>
    <row r="146" spans="1:10">
      <c r="A146" t="s">
        <v>459</v>
      </c>
      <c r="B146">
        <v>3</v>
      </c>
      <c r="C146" t="s">
        <v>473</v>
      </c>
      <c r="D146">
        <v>85</v>
      </c>
      <c r="E146">
        <v>100</v>
      </c>
      <c r="F146">
        <v>0.5</v>
      </c>
      <c r="G146">
        <v>1.5</v>
      </c>
      <c r="H146">
        <f t="shared" si="6"/>
        <v>42.5</v>
      </c>
      <c r="I146">
        <f t="shared" si="7"/>
        <v>150</v>
      </c>
      <c r="J146">
        <f t="shared" si="8"/>
        <v>96.25</v>
      </c>
    </row>
    <row r="147" spans="1:10">
      <c r="A147" t="s">
        <v>460</v>
      </c>
      <c r="B147">
        <v>3</v>
      </c>
      <c r="C147" t="s">
        <v>477</v>
      </c>
      <c r="D147">
        <v>0</v>
      </c>
      <c r="F147">
        <v>1</v>
      </c>
      <c r="G147">
        <v>1.5</v>
      </c>
      <c r="H147">
        <f t="shared" si="6"/>
        <v>0</v>
      </c>
      <c r="I147">
        <f t="shared" si="7"/>
        <v>0</v>
      </c>
      <c r="J147">
        <f t="shared" si="8"/>
        <v>0</v>
      </c>
    </row>
    <row r="148" spans="1:10">
      <c r="A148" t="s">
        <v>460</v>
      </c>
      <c r="B148">
        <v>3</v>
      </c>
      <c r="C148" t="s">
        <v>478</v>
      </c>
      <c r="D148">
        <v>70</v>
      </c>
      <c r="E148">
        <v>110</v>
      </c>
      <c r="F148">
        <v>3</v>
      </c>
      <c r="G148">
        <v>6</v>
      </c>
      <c r="H148">
        <f t="shared" si="6"/>
        <v>210</v>
      </c>
      <c r="I148">
        <f t="shared" si="7"/>
        <v>660</v>
      </c>
      <c r="J148">
        <f t="shared" si="8"/>
        <v>435</v>
      </c>
    </row>
    <row r="149" spans="1:10">
      <c r="A149" t="s">
        <v>460</v>
      </c>
      <c r="B149">
        <v>3</v>
      </c>
      <c r="C149" t="s">
        <v>479</v>
      </c>
      <c r="D149">
        <v>90</v>
      </c>
      <c r="E149">
        <v>100</v>
      </c>
      <c r="F149">
        <v>8</v>
      </c>
      <c r="G149">
        <v>24</v>
      </c>
      <c r="H149">
        <f t="shared" si="6"/>
        <v>720</v>
      </c>
      <c r="I149">
        <f t="shared" si="7"/>
        <v>2400</v>
      </c>
      <c r="J149">
        <f t="shared" si="8"/>
        <v>1560</v>
      </c>
    </row>
    <row r="150" spans="1:10">
      <c r="A150" t="s">
        <v>460</v>
      </c>
      <c r="B150">
        <v>3</v>
      </c>
      <c r="C150" t="s">
        <v>473</v>
      </c>
      <c r="D150">
        <v>60</v>
      </c>
      <c r="E150">
        <v>90</v>
      </c>
      <c r="F150">
        <v>0.5</v>
      </c>
      <c r="G150">
        <v>1.5</v>
      </c>
      <c r="H150">
        <f t="shared" si="6"/>
        <v>30</v>
      </c>
      <c r="I150">
        <f t="shared" si="7"/>
        <v>135</v>
      </c>
      <c r="J150">
        <f t="shared" si="8"/>
        <v>82.5</v>
      </c>
    </row>
    <row r="151" spans="1:10">
      <c r="A151" t="s">
        <v>461</v>
      </c>
      <c r="B151">
        <v>3</v>
      </c>
      <c r="C151" t="s">
        <v>477</v>
      </c>
      <c r="D151">
        <v>0</v>
      </c>
      <c r="F151">
        <v>1</v>
      </c>
      <c r="G151">
        <v>1.5</v>
      </c>
      <c r="H151">
        <f t="shared" si="6"/>
        <v>0</v>
      </c>
      <c r="I151">
        <f t="shared" si="7"/>
        <v>0</v>
      </c>
      <c r="J151">
        <f t="shared" si="8"/>
        <v>0</v>
      </c>
    </row>
    <row r="152" spans="1:10">
      <c r="A152" t="s">
        <v>461</v>
      </c>
      <c r="B152">
        <v>3</v>
      </c>
      <c r="C152" t="s">
        <v>478</v>
      </c>
      <c r="D152">
        <v>70</v>
      </c>
      <c r="E152">
        <v>100</v>
      </c>
      <c r="F152">
        <v>3</v>
      </c>
      <c r="G152">
        <v>6</v>
      </c>
      <c r="H152">
        <f t="shared" si="6"/>
        <v>210</v>
      </c>
      <c r="I152">
        <f t="shared" si="7"/>
        <v>600</v>
      </c>
      <c r="J152">
        <f t="shared" si="8"/>
        <v>405</v>
      </c>
    </row>
    <row r="153" spans="1:10">
      <c r="A153" t="s">
        <v>461</v>
      </c>
      <c r="B153">
        <v>3</v>
      </c>
      <c r="C153" t="s">
        <v>479</v>
      </c>
      <c r="D153">
        <v>85</v>
      </c>
      <c r="E153">
        <v>100</v>
      </c>
      <c r="F153">
        <v>8</v>
      </c>
      <c r="G153">
        <v>24</v>
      </c>
      <c r="H153">
        <f t="shared" si="6"/>
        <v>680</v>
      </c>
      <c r="I153">
        <f t="shared" si="7"/>
        <v>2400</v>
      </c>
      <c r="J153">
        <f t="shared" si="8"/>
        <v>1540</v>
      </c>
    </row>
    <row r="154" spans="1:10">
      <c r="A154" t="s">
        <v>461</v>
      </c>
      <c r="B154">
        <v>3</v>
      </c>
      <c r="C154" t="s">
        <v>473</v>
      </c>
      <c r="D154">
        <v>70</v>
      </c>
      <c r="E154">
        <v>90</v>
      </c>
      <c r="F154">
        <v>0.5</v>
      </c>
      <c r="G154">
        <v>1.5</v>
      </c>
      <c r="H154">
        <f t="shared" si="6"/>
        <v>35</v>
      </c>
      <c r="I154">
        <f t="shared" si="7"/>
        <v>135</v>
      </c>
      <c r="J154">
        <f t="shared" si="8"/>
        <v>85</v>
      </c>
    </row>
    <row r="155" spans="1:10">
      <c r="A155" t="s">
        <v>462</v>
      </c>
      <c r="B155">
        <v>3</v>
      </c>
      <c r="C155" t="s">
        <v>477</v>
      </c>
      <c r="D155">
        <v>0</v>
      </c>
      <c r="F155">
        <v>1</v>
      </c>
      <c r="G155">
        <v>1.5</v>
      </c>
      <c r="H155">
        <f t="shared" si="6"/>
        <v>0</v>
      </c>
      <c r="I155">
        <f t="shared" si="7"/>
        <v>0</v>
      </c>
      <c r="J155">
        <f t="shared" si="8"/>
        <v>0</v>
      </c>
    </row>
    <row r="156" spans="1:10">
      <c r="A156" t="s">
        <v>462</v>
      </c>
      <c r="B156">
        <v>3</v>
      </c>
      <c r="C156" t="s">
        <v>478</v>
      </c>
      <c r="D156">
        <v>75</v>
      </c>
      <c r="E156">
        <v>120</v>
      </c>
      <c r="F156">
        <v>3</v>
      </c>
      <c r="G156">
        <v>6</v>
      </c>
      <c r="H156">
        <f t="shared" si="6"/>
        <v>225</v>
      </c>
      <c r="I156">
        <f t="shared" si="7"/>
        <v>720</v>
      </c>
      <c r="J156">
        <f t="shared" si="8"/>
        <v>472.5</v>
      </c>
    </row>
    <row r="157" spans="1:10">
      <c r="A157" t="s">
        <v>462</v>
      </c>
      <c r="B157">
        <v>3</v>
      </c>
      <c r="C157" t="s">
        <v>479</v>
      </c>
      <c r="D157">
        <v>90</v>
      </c>
      <c r="E157">
        <v>100</v>
      </c>
      <c r="F157">
        <v>8</v>
      </c>
      <c r="G157">
        <v>24</v>
      </c>
      <c r="H157">
        <f t="shared" si="6"/>
        <v>720</v>
      </c>
      <c r="I157">
        <f t="shared" si="7"/>
        <v>2400</v>
      </c>
      <c r="J157">
        <f t="shared" si="8"/>
        <v>1560</v>
      </c>
    </row>
    <row r="158" spans="1:10">
      <c r="A158" t="s">
        <v>462</v>
      </c>
      <c r="B158">
        <v>3</v>
      </c>
      <c r="C158" t="s">
        <v>473</v>
      </c>
      <c r="D158">
        <v>60</v>
      </c>
      <c r="E158">
        <v>90</v>
      </c>
      <c r="F158">
        <v>0.5</v>
      </c>
      <c r="G158">
        <v>1.5</v>
      </c>
      <c r="H158">
        <f t="shared" si="6"/>
        <v>30</v>
      </c>
      <c r="I158">
        <f t="shared" si="7"/>
        <v>135</v>
      </c>
      <c r="J158">
        <f t="shared" si="8"/>
        <v>82.5</v>
      </c>
    </row>
    <row r="159" spans="1:10">
      <c r="A159" t="s">
        <v>450</v>
      </c>
      <c r="B159">
        <v>4</v>
      </c>
      <c r="C159" t="s">
        <v>477</v>
      </c>
      <c r="D159">
        <v>0</v>
      </c>
      <c r="F159">
        <v>1</v>
      </c>
      <c r="G159">
        <v>1.5</v>
      </c>
      <c r="H159">
        <f t="shared" si="6"/>
        <v>0</v>
      </c>
      <c r="I159">
        <f t="shared" si="7"/>
        <v>0</v>
      </c>
      <c r="J159">
        <f t="shared" si="8"/>
        <v>0</v>
      </c>
    </row>
    <row r="160" spans="1:10">
      <c r="A160" t="s">
        <v>450</v>
      </c>
      <c r="B160">
        <v>4</v>
      </c>
      <c r="C160" t="s">
        <v>480</v>
      </c>
      <c r="D160">
        <v>50</v>
      </c>
      <c r="E160">
        <v>110</v>
      </c>
      <c r="F160">
        <v>4</v>
      </c>
      <c r="G160">
        <v>10</v>
      </c>
      <c r="H160">
        <f t="shared" si="6"/>
        <v>200</v>
      </c>
      <c r="I160">
        <f t="shared" si="7"/>
        <v>1100</v>
      </c>
      <c r="J160">
        <f t="shared" si="8"/>
        <v>650</v>
      </c>
    </row>
    <row r="161" spans="1:10">
      <c r="A161" t="s">
        <v>450</v>
      </c>
      <c r="B161">
        <v>4</v>
      </c>
      <c r="C161" t="s">
        <v>481</v>
      </c>
      <c r="D161">
        <v>80</v>
      </c>
      <c r="E161">
        <v>90</v>
      </c>
      <c r="F161">
        <v>8</v>
      </c>
      <c r="G161">
        <v>24</v>
      </c>
      <c r="H161">
        <f t="shared" si="6"/>
        <v>640</v>
      </c>
      <c r="I161">
        <f t="shared" si="7"/>
        <v>2160</v>
      </c>
      <c r="J161">
        <f t="shared" si="8"/>
        <v>1400</v>
      </c>
    </row>
    <row r="162" spans="1:10">
      <c r="A162" t="s">
        <v>450</v>
      </c>
      <c r="B162">
        <v>4</v>
      </c>
      <c r="C162" t="s">
        <v>473</v>
      </c>
      <c r="D162">
        <v>40</v>
      </c>
      <c r="E162">
        <v>80</v>
      </c>
      <c r="F162">
        <v>0.5</v>
      </c>
      <c r="G162">
        <v>1.5</v>
      </c>
      <c r="H162">
        <f t="shared" si="6"/>
        <v>20</v>
      </c>
      <c r="I162">
        <f t="shared" si="7"/>
        <v>120</v>
      </c>
      <c r="J162">
        <f t="shared" si="8"/>
        <v>70</v>
      </c>
    </row>
    <row r="163" spans="1:10">
      <c r="A163" t="s">
        <v>451</v>
      </c>
      <c r="B163">
        <v>4</v>
      </c>
      <c r="C163" t="s">
        <v>477</v>
      </c>
      <c r="D163">
        <v>0</v>
      </c>
      <c r="F163">
        <v>1</v>
      </c>
      <c r="G163">
        <v>1.5</v>
      </c>
      <c r="H163">
        <f t="shared" si="6"/>
        <v>0</v>
      </c>
      <c r="I163">
        <f t="shared" si="7"/>
        <v>0</v>
      </c>
      <c r="J163">
        <f t="shared" si="8"/>
        <v>0</v>
      </c>
    </row>
    <row r="164" spans="1:10">
      <c r="A164" t="s">
        <v>451</v>
      </c>
      <c r="B164">
        <v>4</v>
      </c>
      <c r="C164" t="s">
        <v>480</v>
      </c>
      <c r="D164">
        <v>55</v>
      </c>
      <c r="E164">
        <v>100</v>
      </c>
      <c r="F164">
        <v>4</v>
      </c>
      <c r="G164">
        <v>10</v>
      </c>
      <c r="H164">
        <f t="shared" si="6"/>
        <v>220</v>
      </c>
      <c r="I164">
        <f t="shared" si="7"/>
        <v>1000</v>
      </c>
      <c r="J164">
        <f t="shared" si="8"/>
        <v>610</v>
      </c>
    </row>
    <row r="165" spans="1:10">
      <c r="A165" t="s">
        <v>451</v>
      </c>
      <c r="B165">
        <v>4</v>
      </c>
      <c r="C165" t="s">
        <v>481</v>
      </c>
      <c r="D165">
        <v>85</v>
      </c>
      <c r="E165">
        <v>95</v>
      </c>
      <c r="F165">
        <v>8</v>
      </c>
      <c r="G165">
        <v>24</v>
      </c>
      <c r="H165">
        <f t="shared" si="6"/>
        <v>680</v>
      </c>
      <c r="I165">
        <f t="shared" si="7"/>
        <v>2280</v>
      </c>
      <c r="J165">
        <f t="shared" si="8"/>
        <v>1480</v>
      </c>
    </row>
    <row r="166" spans="1:10">
      <c r="A166" t="s">
        <v>451</v>
      </c>
      <c r="B166">
        <v>4</v>
      </c>
      <c r="C166" t="s">
        <v>473</v>
      </c>
      <c r="D166">
        <v>50</v>
      </c>
      <c r="E166">
        <v>80</v>
      </c>
      <c r="F166">
        <v>0.5</v>
      </c>
      <c r="G166">
        <v>1.5</v>
      </c>
      <c r="H166">
        <f t="shared" si="6"/>
        <v>25</v>
      </c>
      <c r="I166">
        <f t="shared" si="7"/>
        <v>120</v>
      </c>
      <c r="J166">
        <f t="shared" si="8"/>
        <v>72.5</v>
      </c>
    </row>
    <row r="167" spans="1:10">
      <c r="A167" t="s">
        <v>452</v>
      </c>
      <c r="B167">
        <v>4</v>
      </c>
      <c r="C167" t="s">
        <v>477</v>
      </c>
      <c r="D167">
        <v>0</v>
      </c>
      <c r="F167">
        <v>1</v>
      </c>
      <c r="G167">
        <v>1.5</v>
      </c>
      <c r="H167">
        <f t="shared" si="6"/>
        <v>0</v>
      </c>
      <c r="I167">
        <f t="shared" si="7"/>
        <v>0</v>
      </c>
      <c r="J167">
        <f t="shared" si="8"/>
        <v>0</v>
      </c>
    </row>
    <row r="168" spans="1:10">
      <c r="A168" t="s">
        <v>452</v>
      </c>
      <c r="B168">
        <v>4</v>
      </c>
      <c r="C168" t="s">
        <v>480</v>
      </c>
      <c r="D168">
        <v>50</v>
      </c>
      <c r="E168">
        <v>100</v>
      </c>
      <c r="F168">
        <v>4</v>
      </c>
      <c r="G168">
        <v>10</v>
      </c>
      <c r="H168">
        <f t="shared" si="6"/>
        <v>200</v>
      </c>
      <c r="I168">
        <f t="shared" si="7"/>
        <v>1000</v>
      </c>
      <c r="J168">
        <f t="shared" si="8"/>
        <v>600</v>
      </c>
    </row>
    <row r="169" spans="1:10">
      <c r="A169" t="s">
        <v>452</v>
      </c>
      <c r="B169">
        <v>4</v>
      </c>
      <c r="C169" t="s">
        <v>481</v>
      </c>
      <c r="D169">
        <v>80</v>
      </c>
      <c r="E169">
        <v>90</v>
      </c>
      <c r="F169">
        <v>8</v>
      </c>
      <c r="G169">
        <v>24</v>
      </c>
      <c r="H169">
        <f t="shared" si="6"/>
        <v>640</v>
      </c>
      <c r="I169">
        <f t="shared" si="7"/>
        <v>2160</v>
      </c>
      <c r="J169">
        <f t="shared" si="8"/>
        <v>1400</v>
      </c>
    </row>
    <row r="170" spans="1:10">
      <c r="A170" t="s">
        <v>452</v>
      </c>
      <c r="B170">
        <v>4</v>
      </c>
      <c r="C170" t="s">
        <v>473</v>
      </c>
      <c r="D170">
        <v>50</v>
      </c>
      <c r="E170">
        <v>80</v>
      </c>
      <c r="F170">
        <v>0.5</v>
      </c>
      <c r="G170">
        <v>1.5</v>
      </c>
      <c r="H170">
        <f t="shared" si="6"/>
        <v>25</v>
      </c>
      <c r="I170">
        <f t="shared" si="7"/>
        <v>120</v>
      </c>
      <c r="J170">
        <f t="shared" si="8"/>
        <v>72.5</v>
      </c>
    </row>
    <row r="171" spans="1:10">
      <c r="A171" t="s">
        <v>453</v>
      </c>
      <c r="B171">
        <v>4</v>
      </c>
      <c r="C171" t="s">
        <v>477</v>
      </c>
      <c r="D171">
        <v>0</v>
      </c>
      <c r="F171">
        <v>1</v>
      </c>
      <c r="G171">
        <v>1.5</v>
      </c>
      <c r="H171">
        <f t="shared" si="6"/>
        <v>0</v>
      </c>
      <c r="I171">
        <f t="shared" si="7"/>
        <v>0</v>
      </c>
      <c r="J171">
        <f t="shared" si="8"/>
        <v>0</v>
      </c>
    </row>
    <row r="172" spans="1:10">
      <c r="A172" t="s">
        <v>453</v>
      </c>
      <c r="B172">
        <v>4</v>
      </c>
      <c r="C172" t="s">
        <v>480</v>
      </c>
      <c r="D172">
        <v>50</v>
      </c>
      <c r="E172">
        <v>120</v>
      </c>
      <c r="F172">
        <v>4</v>
      </c>
      <c r="G172">
        <v>10</v>
      </c>
      <c r="H172">
        <f t="shared" si="6"/>
        <v>200</v>
      </c>
      <c r="I172">
        <f t="shared" si="7"/>
        <v>1200</v>
      </c>
      <c r="J172">
        <f t="shared" si="8"/>
        <v>700</v>
      </c>
    </row>
    <row r="173" spans="1:10">
      <c r="A173" t="s">
        <v>453</v>
      </c>
      <c r="B173">
        <v>4</v>
      </c>
      <c r="C173" t="s">
        <v>481</v>
      </c>
      <c r="D173">
        <v>80</v>
      </c>
      <c r="E173">
        <v>95</v>
      </c>
      <c r="F173">
        <v>8</v>
      </c>
      <c r="G173">
        <v>24</v>
      </c>
      <c r="H173">
        <f t="shared" si="6"/>
        <v>640</v>
      </c>
      <c r="I173">
        <f t="shared" si="7"/>
        <v>2280</v>
      </c>
      <c r="J173">
        <f t="shared" si="8"/>
        <v>1460</v>
      </c>
    </row>
    <row r="174" spans="1:10">
      <c r="A174" t="s">
        <v>453</v>
      </c>
      <c r="B174">
        <v>4</v>
      </c>
      <c r="C174" t="s">
        <v>473</v>
      </c>
      <c r="D174">
        <v>40</v>
      </c>
      <c r="E174">
        <v>80</v>
      </c>
      <c r="F174">
        <v>0.5</v>
      </c>
      <c r="G174">
        <v>1.5</v>
      </c>
      <c r="H174">
        <f t="shared" si="6"/>
        <v>20</v>
      </c>
      <c r="I174">
        <f t="shared" si="7"/>
        <v>120</v>
      </c>
      <c r="J174">
        <f t="shared" si="8"/>
        <v>70</v>
      </c>
    </row>
    <row r="175" spans="1:10">
      <c r="A175" t="s">
        <v>454</v>
      </c>
      <c r="B175">
        <v>4</v>
      </c>
      <c r="C175" t="s">
        <v>477</v>
      </c>
      <c r="D175">
        <v>0</v>
      </c>
      <c r="F175">
        <v>1</v>
      </c>
      <c r="G175">
        <v>1.5</v>
      </c>
      <c r="H175">
        <f t="shared" si="6"/>
        <v>0</v>
      </c>
      <c r="I175">
        <f t="shared" si="7"/>
        <v>0</v>
      </c>
      <c r="J175">
        <f t="shared" si="8"/>
        <v>0</v>
      </c>
    </row>
    <row r="176" spans="1:10">
      <c r="A176" t="s">
        <v>454</v>
      </c>
      <c r="B176">
        <v>4</v>
      </c>
      <c r="C176" t="s">
        <v>480</v>
      </c>
      <c r="D176">
        <v>65</v>
      </c>
      <c r="E176">
        <v>100</v>
      </c>
      <c r="F176">
        <v>4</v>
      </c>
      <c r="G176">
        <v>10</v>
      </c>
      <c r="H176">
        <f t="shared" si="6"/>
        <v>260</v>
      </c>
      <c r="I176">
        <f t="shared" si="7"/>
        <v>1000</v>
      </c>
      <c r="J176">
        <f t="shared" si="8"/>
        <v>630</v>
      </c>
    </row>
    <row r="177" spans="1:10">
      <c r="A177" t="s">
        <v>454</v>
      </c>
      <c r="B177">
        <v>4</v>
      </c>
      <c r="C177" t="s">
        <v>481</v>
      </c>
      <c r="D177">
        <v>90</v>
      </c>
      <c r="E177">
        <v>100</v>
      </c>
      <c r="F177">
        <v>8</v>
      </c>
      <c r="G177">
        <v>24</v>
      </c>
      <c r="H177">
        <f t="shared" si="6"/>
        <v>720</v>
      </c>
      <c r="I177">
        <f t="shared" si="7"/>
        <v>2400</v>
      </c>
      <c r="J177">
        <f t="shared" si="8"/>
        <v>1560</v>
      </c>
    </row>
    <row r="178" spans="1:10">
      <c r="A178" t="s">
        <v>454</v>
      </c>
      <c r="B178">
        <v>4</v>
      </c>
      <c r="C178" t="s">
        <v>473</v>
      </c>
      <c r="D178">
        <v>60</v>
      </c>
      <c r="E178">
        <v>90</v>
      </c>
      <c r="F178">
        <v>0.5</v>
      </c>
      <c r="G178">
        <v>1.5</v>
      </c>
      <c r="H178">
        <f t="shared" si="6"/>
        <v>30</v>
      </c>
      <c r="I178">
        <f t="shared" si="7"/>
        <v>135</v>
      </c>
      <c r="J178">
        <f t="shared" si="8"/>
        <v>82.5</v>
      </c>
    </row>
    <row r="179" spans="1:10">
      <c r="A179" t="s">
        <v>455</v>
      </c>
      <c r="B179">
        <v>4</v>
      </c>
      <c r="C179" t="s">
        <v>477</v>
      </c>
      <c r="D179">
        <v>0</v>
      </c>
      <c r="F179">
        <v>1</v>
      </c>
      <c r="G179">
        <v>1.5</v>
      </c>
      <c r="H179">
        <f t="shared" si="6"/>
        <v>0</v>
      </c>
      <c r="I179">
        <f t="shared" si="7"/>
        <v>0</v>
      </c>
      <c r="J179">
        <f t="shared" si="8"/>
        <v>0</v>
      </c>
    </row>
    <row r="180" spans="1:10">
      <c r="A180" t="s">
        <v>455</v>
      </c>
      <c r="B180">
        <v>4</v>
      </c>
      <c r="C180" t="s">
        <v>480</v>
      </c>
      <c r="D180">
        <v>70</v>
      </c>
      <c r="E180">
        <v>150</v>
      </c>
      <c r="F180">
        <v>4</v>
      </c>
      <c r="G180">
        <v>10</v>
      </c>
      <c r="H180">
        <f t="shared" si="6"/>
        <v>280</v>
      </c>
      <c r="I180">
        <f t="shared" si="7"/>
        <v>1500</v>
      </c>
      <c r="J180">
        <f t="shared" si="8"/>
        <v>890</v>
      </c>
    </row>
    <row r="181" spans="1:10">
      <c r="A181" t="s">
        <v>455</v>
      </c>
      <c r="B181">
        <v>4</v>
      </c>
      <c r="C181" t="s">
        <v>481</v>
      </c>
      <c r="D181">
        <v>100</v>
      </c>
      <c r="E181">
        <v>120</v>
      </c>
      <c r="F181">
        <v>8</v>
      </c>
      <c r="G181">
        <v>24</v>
      </c>
      <c r="H181">
        <f t="shared" si="6"/>
        <v>800</v>
      </c>
      <c r="I181">
        <f t="shared" si="7"/>
        <v>2880</v>
      </c>
      <c r="J181">
        <f t="shared" si="8"/>
        <v>1840</v>
      </c>
    </row>
    <row r="182" spans="1:10">
      <c r="A182" t="s">
        <v>455</v>
      </c>
      <c r="B182">
        <v>4</v>
      </c>
      <c r="C182" t="s">
        <v>473</v>
      </c>
      <c r="D182">
        <v>80</v>
      </c>
      <c r="E182">
        <v>100</v>
      </c>
      <c r="F182">
        <v>0.5</v>
      </c>
      <c r="G182">
        <v>1.5</v>
      </c>
      <c r="H182">
        <f t="shared" si="6"/>
        <v>40</v>
      </c>
      <c r="I182">
        <f t="shared" si="7"/>
        <v>150</v>
      </c>
      <c r="J182">
        <f t="shared" si="8"/>
        <v>95</v>
      </c>
    </row>
    <row r="183" spans="1:10">
      <c r="A183" t="s">
        <v>456</v>
      </c>
      <c r="B183">
        <v>4</v>
      </c>
      <c r="C183" t="s">
        <v>477</v>
      </c>
      <c r="D183">
        <v>0</v>
      </c>
      <c r="F183">
        <v>1</v>
      </c>
      <c r="G183">
        <v>1.5</v>
      </c>
      <c r="H183">
        <f t="shared" si="6"/>
        <v>0</v>
      </c>
      <c r="I183">
        <f t="shared" si="7"/>
        <v>0</v>
      </c>
      <c r="J183">
        <f t="shared" si="8"/>
        <v>0</v>
      </c>
    </row>
    <row r="184" spans="1:10">
      <c r="A184" t="s">
        <v>456</v>
      </c>
      <c r="B184">
        <v>4</v>
      </c>
      <c r="C184" t="s">
        <v>480</v>
      </c>
      <c r="D184">
        <v>65</v>
      </c>
      <c r="E184">
        <v>100</v>
      </c>
      <c r="F184">
        <v>4</v>
      </c>
      <c r="G184">
        <v>10</v>
      </c>
      <c r="H184">
        <f t="shared" si="6"/>
        <v>260</v>
      </c>
      <c r="I184">
        <f t="shared" si="7"/>
        <v>1000</v>
      </c>
      <c r="J184">
        <f t="shared" si="8"/>
        <v>630</v>
      </c>
    </row>
    <row r="185" spans="1:10">
      <c r="A185" t="s">
        <v>456</v>
      </c>
      <c r="B185">
        <v>4</v>
      </c>
      <c r="C185" t="s">
        <v>481</v>
      </c>
      <c r="D185">
        <v>90</v>
      </c>
      <c r="E185">
        <v>100</v>
      </c>
      <c r="F185">
        <v>8</v>
      </c>
      <c r="G185">
        <v>24</v>
      </c>
      <c r="H185">
        <f t="shared" si="6"/>
        <v>720</v>
      </c>
      <c r="I185">
        <f t="shared" si="7"/>
        <v>2400</v>
      </c>
      <c r="J185">
        <f t="shared" si="8"/>
        <v>1560</v>
      </c>
    </row>
    <row r="186" spans="1:10">
      <c r="A186" t="s">
        <v>456</v>
      </c>
      <c r="B186">
        <v>4</v>
      </c>
      <c r="C186" t="s">
        <v>473</v>
      </c>
      <c r="D186">
        <v>60</v>
      </c>
      <c r="E186">
        <v>90</v>
      </c>
      <c r="F186">
        <v>0.5</v>
      </c>
      <c r="G186">
        <v>1.5</v>
      </c>
      <c r="H186">
        <f t="shared" si="6"/>
        <v>30</v>
      </c>
      <c r="I186">
        <f t="shared" si="7"/>
        <v>135</v>
      </c>
      <c r="J186">
        <f t="shared" si="8"/>
        <v>82.5</v>
      </c>
    </row>
    <row r="187" spans="1:10">
      <c r="A187" t="s">
        <v>457</v>
      </c>
      <c r="B187">
        <v>4</v>
      </c>
      <c r="C187" t="s">
        <v>477</v>
      </c>
      <c r="D187">
        <v>0</v>
      </c>
      <c r="F187">
        <v>1</v>
      </c>
      <c r="G187">
        <v>1.5</v>
      </c>
      <c r="H187">
        <f t="shared" si="6"/>
        <v>0</v>
      </c>
      <c r="I187">
        <f t="shared" si="7"/>
        <v>0</v>
      </c>
      <c r="J187">
        <f t="shared" si="8"/>
        <v>0</v>
      </c>
    </row>
    <row r="188" spans="1:10">
      <c r="A188" t="s">
        <v>457</v>
      </c>
      <c r="B188">
        <v>4</v>
      </c>
      <c r="C188" t="s">
        <v>480</v>
      </c>
      <c r="D188">
        <v>80</v>
      </c>
      <c r="E188">
        <v>130</v>
      </c>
      <c r="F188">
        <v>4</v>
      </c>
      <c r="G188">
        <v>10</v>
      </c>
      <c r="H188">
        <f t="shared" si="6"/>
        <v>320</v>
      </c>
      <c r="I188">
        <f t="shared" si="7"/>
        <v>1300</v>
      </c>
      <c r="J188">
        <f t="shared" si="8"/>
        <v>810</v>
      </c>
    </row>
    <row r="189" spans="1:10">
      <c r="A189" t="s">
        <v>457</v>
      </c>
      <c r="B189">
        <v>4</v>
      </c>
      <c r="C189" t="s">
        <v>481</v>
      </c>
      <c r="D189">
        <v>100</v>
      </c>
      <c r="F189">
        <v>8</v>
      </c>
      <c r="G189">
        <v>24</v>
      </c>
      <c r="H189">
        <f t="shared" si="6"/>
        <v>800</v>
      </c>
      <c r="I189">
        <f t="shared" si="7"/>
        <v>0</v>
      </c>
      <c r="J189">
        <f t="shared" si="8"/>
        <v>400</v>
      </c>
    </row>
    <row r="190" spans="1:10">
      <c r="A190" t="s">
        <v>457</v>
      </c>
      <c r="B190">
        <v>4</v>
      </c>
      <c r="C190" t="s">
        <v>473</v>
      </c>
      <c r="D190">
        <v>70</v>
      </c>
      <c r="E190">
        <v>90</v>
      </c>
      <c r="F190">
        <v>0.5</v>
      </c>
      <c r="G190">
        <v>1.5</v>
      </c>
      <c r="H190">
        <f t="shared" si="6"/>
        <v>35</v>
      </c>
      <c r="I190">
        <f t="shared" si="7"/>
        <v>135</v>
      </c>
      <c r="J190">
        <f t="shared" si="8"/>
        <v>85</v>
      </c>
    </row>
    <row r="191" spans="1:10">
      <c r="A191" t="s">
        <v>458</v>
      </c>
      <c r="B191">
        <v>4</v>
      </c>
      <c r="C191" t="s">
        <v>477</v>
      </c>
      <c r="D191">
        <v>0</v>
      </c>
      <c r="F191">
        <v>1</v>
      </c>
      <c r="G191">
        <v>1.5</v>
      </c>
      <c r="H191">
        <f t="shared" si="6"/>
        <v>0</v>
      </c>
      <c r="I191">
        <f t="shared" si="7"/>
        <v>0</v>
      </c>
      <c r="J191">
        <f t="shared" si="8"/>
        <v>0</v>
      </c>
    </row>
    <row r="192" spans="1:10">
      <c r="A192" t="s">
        <v>458</v>
      </c>
      <c r="B192">
        <v>4</v>
      </c>
      <c r="C192" t="s">
        <v>480</v>
      </c>
      <c r="D192">
        <v>85</v>
      </c>
      <c r="E192">
        <v>110</v>
      </c>
      <c r="F192">
        <v>4</v>
      </c>
      <c r="G192">
        <v>10</v>
      </c>
      <c r="H192">
        <f t="shared" si="6"/>
        <v>340</v>
      </c>
      <c r="I192">
        <f t="shared" si="7"/>
        <v>1100</v>
      </c>
      <c r="J192">
        <f t="shared" si="8"/>
        <v>720</v>
      </c>
    </row>
    <row r="193" spans="1:10">
      <c r="A193" t="s">
        <v>458</v>
      </c>
      <c r="B193">
        <v>4</v>
      </c>
      <c r="C193" t="s">
        <v>481</v>
      </c>
      <c r="D193">
        <v>95</v>
      </c>
      <c r="E193">
        <v>110</v>
      </c>
      <c r="F193">
        <v>8</v>
      </c>
      <c r="G193">
        <v>24</v>
      </c>
      <c r="H193">
        <f t="shared" si="6"/>
        <v>760</v>
      </c>
      <c r="I193">
        <f t="shared" si="7"/>
        <v>2640</v>
      </c>
      <c r="J193">
        <f t="shared" si="8"/>
        <v>1700</v>
      </c>
    </row>
    <row r="194" spans="1:10">
      <c r="A194" t="s">
        <v>458</v>
      </c>
      <c r="B194">
        <v>4</v>
      </c>
      <c r="C194" t="s">
        <v>473</v>
      </c>
      <c r="D194">
        <v>50</v>
      </c>
      <c r="E194">
        <v>100</v>
      </c>
      <c r="F194">
        <v>0.5</v>
      </c>
      <c r="G194">
        <v>1.5</v>
      </c>
      <c r="H194">
        <f t="shared" si="6"/>
        <v>25</v>
      </c>
      <c r="I194">
        <f t="shared" si="7"/>
        <v>150</v>
      </c>
      <c r="J194">
        <f t="shared" si="8"/>
        <v>87.5</v>
      </c>
    </row>
    <row r="195" spans="1:10">
      <c r="A195" t="s">
        <v>459</v>
      </c>
      <c r="B195">
        <v>4</v>
      </c>
      <c r="C195" t="s">
        <v>477</v>
      </c>
      <c r="D195">
        <v>0</v>
      </c>
      <c r="F195">
        <v>1</v>
      </c>
      <c r="G195">
        <v>1.5</v>
      </c>
      <c r="H195">
        <f t="shared" ref="H195:H210" si="9">D195*F195</f>
        <v>0</v>
      </c>
      <c r="I195">
        <f t="shared" ref="I195:I210" si="10">E195*G195</f>
        <v>0</v>
      </c>
      <c r="J195">
        <f t="shared" si="8"/>
        <v>0</v>
      </c>
    </row>
    <row r="196" spans="1:10">
      <c r="A196" t="s">
        <v>459</v>
      </c>
      <c r="B196">
        <v>4</v>
      </c>
      <c r="C196" t="s">
        <v>480</v>
      </c>
      <c r="D196">
        <v>100</v>
      </c>
      <c r="E196">
        <v>150</v>
      </c>
      <c r="F196">
        <v>4</v>
      </c>
      <c r="G196">
        <v>10</v>
      </c>
      <c r="H196">
        <f t="shared" si="9"/>
        <v>400</v>
      </c>
      <c r="I196">
        <f t="shared" si="10"/>
        <v>1500</v>
      </c>
      <c r="J196">
        <f t="shared" ref="J196:J210" si="11">MEDIAN(H196:I196)</f>
        <v>950</v>
      </c>
    </row>
    <row r="197" spans="1:10">
      <c r="A197" t="s">
        <v>459</v>
      </c>
      <c r="B197">
        <v>4</v>
      </c>
      <c r="C197" t="s">
        <v>481</v>
      </c>
      <c r="D197">
        <v>105</v>
      </c>
      <c r="E197">
        <v>120</v>
      </c>
      <c r="F197">
        <v>8</v>
      </c>
      <c r="G197">
        <v>24</v>
      </c>
      <c r="H197">
        <f t="shared" si="9"/>
        <v>840</v>
      </c>
      <c r="I197">
        <f t="shared" si="10"/>
        <v>2880</v>
      </c>
      <c r="J197">
        <f t="shared" si="11"/>
        <v>1860</v>
      </c>
    </row>
    <row r="198" spans="1:10">
      <c r="A198" t="s">
        <v>459</v>
      </c>
      <c r="B198">
        <v>4</v>
      </c>
      <c r="C198" t="s">
        <v>473</v>
      </c>
      <c r="D198">
        <v>85</v>
      </c>
      <c r="E198">
        <v>100</v>
      </c>
      <c r="F198">
        <v>0.5</v>
      </c>
      <c r="G198">
        <v>1.5</v>
      </c>
      <c r="H198">
        <f t="shared" si="9"/>
        <v>42.5</v>
      </c>
      <c r="I198">
        <f t="shared" si="10"/>
        <v>150</v>
      </c>
      <c r="J198">
        <f t="shared" si="11"/>
        <v>96.25</v>
      </c>
    </row>
    <row r="199" spans="1:10">
      <c r="A199" t="s">
        <v>460</v>
      </c>
      <c r="B199">
        <v>4</v>
      </c>
      <c r="C199" t="s">
        <v>477</v>
      </c>
      <c r="D199">
        <v>0</v>
      </c>
      <c r="F199">
        <v>1</v>
      </c>
      <c r="G199">
        <v>1.5</v>
      </c>
      <c r="H199">
        <f t="shared" si="9"/>
        <v>0</v>
      </c>
      <c r="I199">
        <f t="shared" si="10"/>
        <v>0</v>
      </c>
      <c r="J199">
        <f t="shared" si="11"/>
        <v>0</v>
      </c>
    </row>
    <row r="200" spans="1:10">
      <c r="A200" t="s">
        <v>460</v>
      </c>
      <c r="B200">
        <v>4</v>
      </c>
      <c r="C200" t="s">
        <v>480</v>
      </c>
      <c r="D200">
        <v>70</v>
      </c>
      <c r="E200">
        <v>110</v>
      </c>
      <c r="F200">
        <v>4</v>
      </c>
      <c r="G200">
        <v>10</v>
      </c>
      <c r="H200">
        <f t="shared" si="9"/>
        <v>280</v>
      </c>
      <c r="I200">
        <f t="shared" si="10"/>
        <v>1100</v>
      </c>
      <c r="J200">
        <f t="shared" si="11"/>
        <v>690</v>
      </c>
    </row>
    <row r="201" spans="1:10">
      <c r="A201" t="s">
        <v>460</v>
      </c>
      <c r="B201">
        <v>4</v>
      </c>
      <c r="C201" t="s">
        <v>481</v>
      </c>
      <c r="D201">
        <v>90</v>
      </c>
      <c r="E201">
        <v>100</v>
      </c>
      <c r="F201">
        <v>8</v>
      </c>
      <c r="G201">
        <v>24</v>
      </c>
      <c r="H201">
        <f t="shared" si="9"/>
        <v>720</v>
      </c>
      <c r="I201">
        <f t="shared" si="10"/>
        <v>2400</v>
      </c>
      <c r="J201">
        <f t="shared" si="11"/>
        <v>1560</v>
      </c>
    </row>
    <row r="202" spans="1:10">
      <c r="A202" t="s">
        <v>460</v>
      </c>
      <c r="B202">
        <v>4</v>
      </c>
      <c r="C202" t="s">
        <v>473</v>
      </c>
      <c r="D202">
        <v>60</v>
      </c>
      <c r="E202">
        <v>90</v>
      </c>
      <c r="F202">
        <v>0.5</v>
      </c>
      <c r="G202">
        <v>1.5</v>
      </c>
      <c r="H202">
        <f t="shared" si="9"/>
        <v>30</v>
      </c>
      <c r="I202">
        <f t="shared" si="10"/>
        <v>135</v>
      </c>
      <c r="J202">
        <f t="shared" si="11"/>
        <v>82.5</v>
      </c>
    </row>
    <row r="203" spans="1:10">
      <c r="A203" t="s">
        <v>461</v>
      </c>
      <c r="B203">
        <v>4</v>
      </c>
      <c r="C203" t="s">
        <v>477</v>
      </c>
      <c r="D203">
        <v>0</v>
      </c>
      <c r="F203">
        <v>1</v>
      </c>
      <c r="G203">
        <v>1.5</v>
      </c>
      <c r="H203">
        <f t="shared" si="9"/>
        <v>0</v>
      </c>
      <c r="I203">
        <f t="shared" si="10"/>
        <v>0</v>
      </c>
      <c r="J203">
        <f t="shared" si="11"/>
        <v>0</v>
      </c>
    </row>
    <row r="204" spans="1:10">
      <c r="A204" t="s">
        <v>461</v>
      </c>
      <c r="B204">
        <v>4</v>
      </c>
      <c r="C204" t="s">
        <v>480</v>
      </c>
      <c r="D204">
        <v>70</v>
      </c>
      <c r="E204">
        <v>100</v>
      </c>
      <c r="F204">
        <v>4</v>
      </c>
      <c r="G204">
        <v>10</v>
      </c>
      <c r="H204">
        <f t="shared" si="9"/>
        <v>280</v>
      </c>
      <c r="I204">
        <f t="shared" si="10"/>
        <v>1000</v>
      </c>
      <c r="J204">
        <f t="shared" si="11"/>
        <v>640</v>
      </c>
    </row>
    <row r="205" spans="1:10">
      <c r="A205" t="s">
        <v>461</v>
      </c>
      <c r="B205">
        <v>4</v>
      </c>
      <c r="C205" t="s">
        <v>481</v>
      </c>
      <c r="D205">
        <v>85</v>
      </c>
      <c r="E205">
        <v>100</v>
      </c>
      <c r="F205">
        <v>8</v>
      </c>
      <c r="G205">
        <v>24</v>
      </c>
      <c r="H205">
        <f t="shared" si="9"/>
        <v>680</v>
      </c>
      <c r="I205">
        <f t="shared" si="10"/>
        <v>2400</v>
      </c>
      <c r="J205">
        <f t="shared" si="11"/>
        <v>1540</v>
      </c>
    </row>
    <row r="206" spans="1:10">
      <c r="A206" t="s">
        <v>461</v>
      </c>
      <c r="B206">
        <v>4</v>
      </c>
      <c r="C206" t="s">
        <v>473</v>
      </c>
      <c r="D206">
        <v>70</v>
      </c>
      <c r="E206">
        <v>90</v>
      </c>
      <c r="F206">
        <v>0.5</v>
      </c>
      <c r="G206">
        <v>1.5</v>
      </c>
      <c r="H206">
        <f t="shared" si="9"/>
        <v>35</v>
      </c>
      <c r="I206">
        <f t="shared" si="10"/>
        <v>135</v>
      </c>
      <c r="J206">
        <f t="shared" si="11"/>
        <v>85</v>
      </c>
    </row>
    <row r="207" spans="1:10">
      <c r="A207" t="s">
        <v>462</v>
      </c>
      <c r="B207">
        <v>4</v>
      </c>
      <c r="C207" t="s">
        <v>477</v>
      </c>
      <c r="D207">
        <v>0</v>
      </c>
      <c r="F207">
        <v>1</v>
      </c>
      <c r="G207">
        <v>1.5</v>
      </c>
      <c r="H207">
        <f t="shared" si="9"/>
        <v>0</v>
      </c>
      <c r="I207">
        <f t="shared" si="10"/>
        <v>0</v>
      </c>
      <c r="J207">
        <f t="shared" si="11"/>
        <v>0</v>
      </c>
    </row>
    <row r="208" spans="1:10">
      <c r="A208" t="s">
        <v>462</v>
      </c>
      <c r="B208">
        <v>4</v>
      </c>
      <c r="C208" t="s">
        <v>480</v>
      </c>
      <c r="D208">
        <v>75</v>
      </c>
      <c r="E208">
        <v>120</v>
      </c>
      <c r="F208">
        <v>4</v>
      </c>
      <c r="G208">
        <v>10</v>
      </c>
      <c r="H208">
        <f t="shared" si="9"/>
        <v>300</v>
      </c>
      <c r="I208">
        <f t="shared" si="10"/>
        <v>1200</v>
      </c>
      <c r="J208">
        <f t="shared" si="11"/>
        <v>750</v>
      </c>
    </row>
    <row r="209" spans="1:10">
      <c r="A209" t="s">
        <v>462</v>
      </c>
      <c r="B209">
        <v>4</v>
      </c>
      <c r="C209" t="s">
        <v>481</v>
      </c>
      <c r="D209">
        <v>90</v>
      </c>
      <c r="E209">
        <v>100</v>
      </c>
      <c r="F209">
        <v>8</v>
      </c>
      <c r="G209">
        <v>24</v>
      </c>
      <c r="H209">
        <f t="shared" si="9"/>
        <v>720</v>
      </c>
      <c r="I209">
        <f t="shared" si="10"/>
        <v>2400</v>
      </c>
      <c r="J209">
        <f t="shared" si="11"/>
        <v>1560</v>
      </c>
    </row>
    <row r="210" spans="1:10">
      <c r="A210" t="s">
        <v>462</v>
      </c>
      <c r="B210">
        <v>4</v>
      </c>
      <c r="C210" t="s">
        <v>473</v>
      </c>
      <c r="D210">
        <v>60</v>
      </c>
      <c r="E210">
        <v>90</v>
      </c>
      <c r="F210">
        <v>0.5</v>
      </c>
      <c r="G210">
        <v>1.5</v>
      </c>
      <c r="H210">
        <f t="shared" si="9"/>
        <v>30</v>
      </c>
      <c r="I210">
        <f t="shared" si="10"/>
        <v>135</v>
      </c>
      <c r="J210">
        <f t="shared" si="11"/>
        <v>82.5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27C11-71E4-470F-B1B0-E0186501E6AF}">
  <dimension ref="A3:F18"/>
  <sheetViews>
    <sheetView workbookViewId="0">
      <selection activeCell="G17" sqref="G17"/>
    </sheetView>
  </sheetViews>
  <sheetFormatPr baseColWidth="10" defaultRowHeight="15.75"/>
  <cols>
    <col min="1" max="1" width="32.375" bestFit="1" customWidth="1"/>
    <col min="2" max="2" width="21.5" bestFit="1" customWidth="1"/>
    <col min="3" max="5" width="8.875" bestFit="1" customWidth="1"/>
    <col min="6" max="6" width="11.625" bestFit="1" customWidth="1"/>
  </cols>
  <sheetData>
    <row r="3" spans="1:6">
      <c r="A3" s="102" t="s">
        <v>493</v>
      </c>
      <c r="B3" s="102" t="s">
        <v>490</v>
      </c>
    </row>
    <row r="4" spans="1:6">
      <c r="A4" s="102" t="s">
        <v>510</v>
      </c>
      <c r="B4">
        <v>1</v>
      </c>
      <c r="C4">
        <v>2</v>
      </c>
      <c r="D4">
        <v>3</v>
      </c>
      <c r="E4">
        <v>4</v>
      </c>
      <c r="F4" t="s">
        <v>492</v>
      </c>
    </row>
    <row r="5" spans="1:6">
      <c r="A5" s="96" t="s">
        <v>458</v>
      </c>
      <c r="B5" s="103">
        <v>2192.5</v>
      </c>
      <c r="C5" s="103">
        <v>1115</v>
      </c>
      <c r="D5" s="103">
        <v>2245</v>
      </c>
      <c r="E5" s="103">
        <v>2507.5</v>
      </c>
      <c r="F5" s="103">
        <v>8060</v>
      </c>
    </row>
    <row r="6" spans="1:6">
      <c r="A6" s="96" t="s">
        <v>459</v>
      </c>
      <c r="B6" s="103">
        <v>2501.25</v>
      </c>
      <c r="C6" s="103">
        <v>1406.25</v>
      </c>
      <c r="D6" s="103">
        <v>2556.25</v>
      </c>
      <c r="E6" s="103">
        <v>2906.25</v>
      </c>
      <c r="F6" s="103">
        <v>9370</v>
      </c>
    </row>
    <row r="7" spans="1:6">
      <c r="A7" s="96" t="s">
        <v>456</v>
      </c>
      <c r="B7" s="103">
        <v>1982.5</v>
      </c>
      <c r="C7" s="103">
        <v>960</v>
      </c>
      <c r="D7" s="103">
        <v>2040</v>
      </c>
      <c r="E7" s="103">
        <v>2272.5</v>
      </c>
      <c r="F7" s="103">
        <v>7255</v>
      </c>
    </row>
    <row r="8" spans="1:6">
      <c r="A8" s="96" t="s">
        <v>453</v>
      </c>
      <c r="B8" s="103">
        <v>1910</v>
      </c>
      <c r="C8" s="103">
        <v>955</v>
      </c>
      <c r="D8" s="103">
        <v>1965</v>
      </c>
      <c r="E8" s="103">
        <v>2230</v>
      </c>
      <c r="F8" s="103">
        <v>7060</v>
      </c>
    </row>
    <row r="9" spans="1:6">
      <c r="A9" s="96" t="s">
        <v>450</v>
      </c>
      <c r="B9" s="103">
        <v>1820</v>
      </c>
      <c r="C9" s="103">
        <v>945</v>
      </c>
      <c r="D9" s="103">
        <v>1875</v>
      </c>
      <c r="E9" s="103">
        <v>2120</v>
      </c>
      <c r="F9" s="103">
        <v>6760</v>
      </c>
    </row>
    <row r="10" spans="1:6">
      <c r="A10" s="96" t="s">
        <v>460</v>
      </c>
      <c r="B10" s="103">
        <v>2022.5</v>
      </c>
      <c r="C10" s="103">
        <v>1017.5</v>
      </c>
      <c r="D10" s="103">
        <v>2077.5</v>
      </c>
      <c r="E10" s="103">
        <v>2332.5</v>
      </c>
      <c r="F10" s="103">
        <v>7450</v>
      </c>
    </row>
    <row r="11" spans="1:6">
      <c r="A11" s="96" t="s">
        <v>452</v>
      </c>
      <c r="B11" s="103">
        <v>1792.5</v>
      </c>
      <c r="C11" s="103">
        <v>947.5</v>
      </c>
      <c r="D11" s="103">
        <v>1847.5</v>
      </c>
      <c r="E11" s="103">
        <v>2072.5</v>
      </c>
      <c r="F11" s="103">
        <v>6660</v>
      </c>
    </row>
    <row r="12" spans="1:6">
      <c r="A12" s="96" t="s">
        <v>461</v>
      </c>
      <c r="B12" s="103">
        <v>1980</v>
      </c>
      <c r="C12" s="103">
        <v>950</v>
      </c>
      <c r="D12" s="103">
        <v>2030</v>
      </c>
      <c r="E12" s="103">
        <v>2265</v>
      </c>
      <c r="F12" s="103">
        <v>7225</v>
      </c>
    </row>
    <row r="13" spans="1:6">
      <c r="A13" s="96" t="s">
        <v>455</v>
      </c>
      <c r="B13" s="103">
        <v>2425</v>
      </c>
      <c r="C13" s="103">
        <v>1310</v>
      </c>
      <c r="D13" s="103">
        <v>2490</v>
      </c>
      <c r="E13" s="103">
        <v>2825</v>
      </c>
      <c r="F13" s="103">
        <v>9050</v>
      </c>
    </row>
    <row r="14" spans="1:6">
      <c r="A14" s="96" t="s">
        <v>451</v>
      </c>
      <c r="B14" s="103">
        <v>1877.5</v>
      </c>
      <c r="C14" s="103">
        <v>915</v>
      </c>
      <c r="D14" s="103">
        <v>1935</v>
      </c>
      <c r="E14" s="103">
        <v>2162.5</v>
      </c>
      <c r="F14" s="103">
        <v>6890</v>
      </c>
    </row>
    <row r="15" spans="1:6">
      <c r="A15" s="96" t="s">
        <v>454</v>
      </c>
      <c r="B15" s="103">
        <v>1982.5</v>
      </c>
      <c r="C15" s="103">
        <v>960</v>
      </c>
      <c r="D15" s="103">
        <v>2040</v>
      </c>
      <c r="E15" s="103">
        <v>2272.5</v>
      </c>
      <c r="F15" s="103">
        <v>7255</v>
      </c>
    </row>
    <row r="16" spans="1:6">
      <c r="A16" s="96" t="s">
        <v>457</v>
      </c>
      <c r="B16" s="103">
        <v>935</v>
      </c>
      <c r="C16" s="103">
        <v>1145</v>
      </c>
      <c r="D16" s="103">
        <v>995</v>
      </c>
      <c r="E16" s="103">
        <v>1295</v>
      </c>
      <c r="F16" s="103">
        <v>4370</v>
      </c>
    </row>
    <row r="17" spans="1:6">
      <c r="A17" s="96" t="s">
        <v>462</v>
      </c>
      <c r="B17" s="103">
        <v>2022.5</v>
      </c>
      <c r="C17" s="103">
        <v>1115</v>
      </c>
      <c r="D17" s="103">
        <v>2115</v>
      </c>
      <c r="E17" s="103">
        <v>2392.5</v>
      </c>
      <c r="F17" s="103">
        <v>7645</v>
      </c>
    </row>
    <row r="18" spans="1:6">
      <c r="A18" s="96" t="s">
        <v>492</v>
      </c>
      <c r="B18" s="103">
        <v>25443.75</v>
      </c>
      <c r="C18" s="103">
        <v>13741.25</v>
      </c>
      <c r="D18" s="103">
        <v>26211.25</v>
      </c>
      <c r="E18" s="103">
        <v>29653.75</v>
      </c>
      <c r="F18" s="103">
        <v>95050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C0217-0625-4611-8787-01907E19FDF0}">
  <dimension ref="B1:S45"/>
  <sheetViews>
    <sheetView workbookViewId="0">
      <selection activeCell="F11" sqref="F11"/>
    </sheetView>
  </sheetViews>
  <sheetFormatPr baseColWidth="10" defaultRowHeight="15.75"/>
  <cols>
    <col min="2" max="2" width="24" bestFit="1" customWidth="1"/>
    <col min="4" max="4" width="22.25" bestFit="1" customWidth="1"/>
    <col min="13" max="13" width="24" bestFit="1" customWidth="1"/>
    <col min="14" max="14" width="17.5" bestFit="1" customWidth="1"/>
  </cols>
  <sheetData>
    <row r="1" spans="2:19">
      <c r="B1" t="s">
        <v>515</v>
      </c>
      <c r="C1">
        <f>Purchase!D2</f>
        <v>1367</v>
      </c>
      <c r="D1" t="s">
        <v>445</v>
      </c>
    </row>
    <row r="2" spans="2:19">
      <c r="B2" t="s">
        <v>514</v>
      </c>
      <c r="C2">
        <f>Purchase!D3</f>
        <v>837</v>
      </c>
      <c r="D2" t="s">
        <v>445</v>
      </c>
    </row>
    <row r="3" spans="2:19">
      <c r="B3" t="s">
        <v>513</v>
      </c>
      <c r="C3">
        <f>Purchase!D4</f>
        <v>1201</v>
      </c>
      <c r="D3" t="s">
        <v>445</v>
      </c>
    </row>
    <row r="4" spans="2:19">
      <c r="B4" t="s">
        <v>505</v>
      </c>
      <c r="C4">
        <f>Purchase!D5</f>
        <v>3405</v>
      </c>
      <c r="D4" t="s">
        <v>445</v>
      </c>
      <c r="M4" s="97" t="s">
        <v>523</v>
      </c>
    </row>
    <row r="6" spans="2:19" s="106" customFormat="1" ht="47.25">
      <c r="B6" s="106" t="s">
        <v>510</v>
      </c>
      <c r="C6" s="106" t="s">
        <v>511</v>
      </c>
      <c r="D6" s="106" t="s">
        <v>491</v>
      </c>
      <c r="E6" s="107" t="s">
        <v>517</v>
      </c>
      <c r="F6" s="107" t="s">
        <v>516</v>
      </c>
      <c r="G6" s="107" t="s">
        <v>518</v>
      </c>
      <c r="H6" s="106" t="s">
        <v>512</v>
      </c>
      <c r="I6" s="107" t="s">
        <v>519</v>
      </c>
      <c r="M6" s="108" t="s">
        <v>522</v>
      </c>
      <c r="N6" s="106" t="s">
        <v>520</v>
      </c>
      <c r="O6"/>
      <c r="P6" s="134" t="s">
        <v>521</v>
      </c>
      <c r="Q6" s="134"/>
      <c r="R6" s="134"/>
      <c r="S6" s="134"/>
    </row>
    <row r="7" spans="2:19">
      <c r="B7" t="s">
        <v>450</v>
      </c>
      <c r="C7">
        <v>1</v>
      </c>
      <c r="D7" t="s">
        <v>513</v>
      </c>
      <c r="E7" s="98">
        <v>1.77</v>
      </c>
      <c r="F7" s="98">
        <v>4.5999999999999996</v>
      </c>
      <c r="G7" s="98">
        <f>MEDIAN(Tableau6[[#This Row],[Min Labour cost
($/sq.ft)]:[Max Labour cost
($/sq.ft)]])</f>
        <v>3.1849999999999996</v>
      </c>
      <c r="H7">
        <f>VLOOKUP(Tableau6[[#This Row],[Tasks]],B$1:D$3,2,FALSE)</f>
        <v>1201</v>
      </c>
      <c r="I7" s="99">
        <f>Tableau6[[#This Row],[Med Labour cost
($/sq.ft)]]*Tableau6[[#This Row],[Area (sq.ft)]]</f>
        <v>3825.1849999999995</v>
      </c>
      <c r="M7" s="96" t="s">
        <v>458</v>
      </c>
      <c r="N7" s="99">
        <v>7407.7749999999996</v>
      </c>
    </row>
    <row r="8" spans="2:19">
      <c r="B8" t="s">
        <v>450</v>
      </c>
      <c r="C8">
        <v>1</v>
      </c>
      <c r="D8" t="s">
        <v>515</v>
      </c>
      <c r="E8" s="98">
        <v>0.85</v>
      </c>
      <c r="F8" s="98">
        <v>1.6</v>
      </c>
      <c r="G8" s="98">
        <f>MEDIAN(Tableau6[[#This Row],[Min Labour cost
($/sq.ft)]:[Max Labour cost
($/sq.ft)]])</f>
        <v>1.2250000000000001</v>
      </c>
      <c r="H8">
        <f>VLOOKUP(Tableau6[[#This Row],[Tasks]],B$1:D$3,2,FALSE)</f>
        <v>1367</v>
      </c>
      <c r="I8" s="99">
        <f>Tableau6[[#This Row],[Med Labour cost
($/sq.ft)]]*Tableau6[[#This Row],[Area (sq.ft)]]</f>
        <v>1674.575</v>
      </c>
      <c r="M8" s="96" t="s">
        <v>459</v>
      </c>
      <c r="N8" s="99">
        <v>7672.32</v>
      </c>
    </row>
    <row r="9" spans="2:19">
      <c r="B9" t="s">
        <v>450</v>
      </c>
      <c r="C9">
        <v>1</v>
      </c>
      <c r="D9" t="s">
        <v>514</v>
      </c>
      <c r="E9" s="98">
        <v>0.5</v>
      </c>
      <c r="F9" s="98">
        <v>1.8</v>
      </c>
      <c r="G9" s="98">
        <f>MEDIAN(Tableau6[[#This Row],[Min Labour cost
($/sq.ft)]:[Max Labour cost
($/sq.ft)]])</f>
        <v>1.1499999999999999</v>
      </c>
      <c r="H9">
        <f>VLOOKUP(Tableau6[[#This Row],[Tasks]],B$1:D$3,2,FALSE)</f>
        <v>837</v>
      </c>
      <c r="I9" s="99">
        <f>Tableau6[[#This Row],[Med Labour cost
($/sq.ft)]]*Tableau6[[#This Row],[Area (sq.ft)]]</f>
        <v>962.55</v>
      </c>
      <c r="M9" s="96" t="s">
        <v>456</v>
      </c>
      <c r="N9" s="99">
        <v>6803.0050000000001</v>
      </c>
    </row>
    <row r="10" spans="2:19">
      <c r="B10" t="s">
        <v>451</v>
      </c>
      <c r="C10">
        <v>1</v>
      </c>
      <c r="D10" t="s">
        <v>513</v>
      </c>
      <c r="E10" s="98">
        <v>1.8</v>
      </c>
      <c r="F10" s="98">
        <v>4.5</v>
      </c>
      <c r="G10" s="98">
        <f>MEDIAN(Tableau6[[#This Row],[Min Labour cost
($/sq.ft)]:[Max Labour cost
($/sq.ft)]])</f>
        <v>3.1500000000000004</v>
      </c>
      <c r="H10">
        <f>VLOOKUP(Tableau6[[#This Row],[Tasks]],B$1:D$3,2,FALSE)</f>
        <v>1201</v>
      </c>
      <c r="I10" s="99">
        <f>Tableau6[[#This Row],[Med Labour cost
($/sq.ft)]]*Tableau6[[#This Row],[Area (sq.ft)]]</f>
        <v>3783.1500000000005</v>
      </c>
      <c r="M10" s="96" t="s">
        <v>453</v>
      </c>
      <c r="N10" s="99">
        <v>6567.5500000000011</v>
      </c>
    </row>
    <row r="11" spans="2:19">
      <c r="B11" t="s">
        <v>451</v>
      </c>
      <c r="C11">
        <v>1</v>
      </c>
      <c r="D11" t="s">
        <v>515</v>
      </c>
      <c r="E11" s="98">
        <v>0.8</v>
      </c>
      <c r="F11" s="98">
        <v>1.65</v>
      </c>
      <c r="G11" s="98">
        <f>MEDIAN(Tableau6[[#This Row],[Min Labour cost
($/sq.ft)]:[Max Labour cost
($/sq.ft)]])</f>
        <v>1.2250000000000001</v>
      </c>
      <c r="H11">
        <f>VLOOKUP(Tableau6[[#This Row],[Tasks]],B$1:D$3,2,FALSE)</f>
        <v>1367</v>
      </c>
      <c r="I11" s="99">
        <f>Tableau6[[#This Row],[Med Labour cost
($/sq.ft)]]*Tableau6[[#This Row],[Area (sq.ft)]]</f>
        <v>1674.575</v>
      </c>
      <c r="M11" s="96" t="s">
        <v>450</v>
      </c>
      <c r="N11" s="99">
        <v>6462.3099999999995</v>
      </c>
    </row>
    <row r="12" spans="2:19">
      <c r="B12" t="s">
        <v>451</v>
      </c>
      <c r="C12">
        <v>1</v>
      </c>
      <c r="D12" t="s">
        <v>514</v>
      </c>
      <c r="E12" s="98">
        <v>0.5</v>
      </c>
      <c r="F12" s="98">
        <v>1.9</v>
      </c>
      <c r="G12" s="98">
        <f>MEDIAN(Tableau6[[#This Row],[Min Labour cost
($/sq.ft)]:[Max Labour cost
($/sq.ft)]])</f>
        <v>1.2</v>
      </c>
      <c r="H12">
        <f>VLOOKUP(Tableau6[[#This Row],[Tasks]],B$1:D$3,2,FALSE)</f>
        <v>837</v>
      </c>
      <c r="I12" s="99">
        <f>Tableau6[[#This Row],[Med Labour cost
($/sq.ft)]]*Tableau6[[#This Row],[Area (sq.ft)]]</f>
        <v>1004.4</v>
      </c>
      <c r="M12" s="96" t="s">
        <v>460</v>
      </c>
      <c r="N12" s="99">
        <v>6568.79</v>
      </c>
    </row>
    <row r="13" spans="2:19">
      <c r="B13" t="s">
        <v>452</v>
      </c>
      <c r="C13">
        <v>1</v>
      </c>
      <c r="D13" t="s">
        <v>513</v>
      </c>
      <c r="E13" s="98">
        <v>1.85</v>
      </c>
      <c r="F13" s="98">
        <v>4.3</v>
      </c>
      <c r="G13" s="98">
        <f>MEDIAN(Tableau6[[#This Row],[Min Labour cost
($/sq.ft)]:[Max Labour cost
($/sq.ft)]])</f>
        <v>3.0750000000000002</v>
      </c>
      <c r="H13">
        <f>VLOOKUP(Tableau6[[#This Row],[Tasks]],B$1:D$3,2,FALSE)</f>
        <v>1201</v>
      </c>
      <c r="I13" s="99">
        <f>Tableau6[[#This Row],[Med Labour cost
($/sq.ft)]]*Tableau6[[#This Row],[Area (sq.ft)]]</f>
        <v>3693.0750000000003</v>
      </c>
      <c r="M13" s="96" t="s">
        <v>452</v>
      </c>
      <c r="N13" s="99">
        <v>6324.625</v>
      </c>
    </row>
    <row r="14" spans="2:19">
      <c r="B14" t="s">
        <v>452</v>
      </c>
      <c r="C14">
        <v>1</v>
      </c>
      <c r="D14" t="s">
        <v>515</v>
      </c>
      <c r="E14" s="98">
        <v>0.75</v>
      </c>
      <c r="F14" s="98">
        <v>1.6</v>
      </c>
      <c r="G14" s="98">
        <f>MEDIAN(Tableau6[[#This Row],[Min Labour cost
($/sq.ft)]:[Max Labour cost
($/sq.ft)]])</f>
        <v>1.175</v>
      </c>
      <c r="H14">
        <f>VLOOKUP(Tableau6[[#This Row],[Tasks]],B$1:D$3,2,FALSE)</f>
        <v>1367</v>
      </c>
      <c r="I14" s="99">
        <f>Tableau6[[#This Row],[Med Labour cost
($/sq.ft)]]*Tableau6[[#This Row],[Area (sq.ft)]]</f>
        <v>1606.2250000000001</v>
      </c>
      <c r="M14" s="96" t="s">
        <v>461</v>
      </c>
      <c r="N14" s="99">
        <v>6589.48</v>
      </c>
    </row>
    <row r="15" spans="2:19">
      <c r="B15" t="s">
        <v>452</v>
      </c>
      <c r="C15">
        <v>1</v>
      </c>
      <c r="D15" t="s">
        <v>514</v>
      </c>
      <c r="E15" s="98">
        <v>0.5</v>
      </c>
      <c r="F15" s="98">
        <v>1.95</v>
      </c>
      <c r="G15" s="98">
        <f>MEDIAN(Tableau6[[#This Row],[Min Labour cost
($/sq.ft)]:[Max Labour cost
($/sq.ft)]])</f>
        <v>1.2250000000000001</v>
      </c>
      <c r="H15">
        <f>VLOOKUP(Tableau6[[#This Row],[Tasks]],B$1:D$3,2,FALSE)</f>
        <v>837</v>
      </c>
      <c r="I15" s="99">
        <f>Tableau6[[#This Row],[Med Labour cost
($/sq.ft)]]*Tableau6[[#This Row],[Area (sq.ft)]]</f>
        <v>1025.325</v>
      </c>
      <c r="M15" s="96" t="s">
        <v>455</v>
      </c>
      <c r="N15" s="99">
        <v>7774.15</v>
      </c>
    </row>
    <row r="16" spans="2:19">
      <c r="B16" t="s">
        <v>453</v>
      </c>
      <c r="C16">
        <v>1</v>
      </c>
      <c r="D16" t="s">
        <v>513</v>
      </c>
      <c r="E16" s="98">
        <v>1.8</v>
      </c>
      <c r="F16" s="98">
        <v>4.6500000000000004</v>
      </c>
      <c r="G16" s="98">
        <f>MEDIAN(Tableau6[[#This Row],[Min Labour cost
($/sq.ft)]:[Max Labour cost
($/sq.ft)]])</f>
        <v>3.2250000000000005</v>
      </c>
      <c r="H16">
        <f>VLOOKUP(Tableau6[[#This Row],[Tasks]],B$1:D$3,2,FALSE)</f>
        <v>1201</v>
      </c>
      <c r="I16" s="99">
        <f>Tableau6[[#This Row],[Med Labour cost
($/sq.ft)]]*Tableau6[[#This Row],[Area (sq.ft)]]</f>
        <v>3873.2250000000008</v>
      </c>
      <c r="M16" s="96" t="s">
        <v>451</v>
      </c>
      <c r="N16" s="99">
        <v>6462.125</v>
      </c>
    </row>
    <row r="17" spans="2:14">
      <c r="B17" t="s">
        <v>453</v>
      </c>
      <c r="C17">
        <v>1</v>
      </c>
      <c r="D17" t="s">
        <v>515</v>
      </c>
      <c r="E17" s="98">
        <v>0.75</v>
      </c>
      <c r="F17" s="98">
        <v>1.6</v>
      </c>
      <c r="G17" s="98">
        <f>MEDIAN(Tableau6[[#This Row],[Min Labour cost
($/sq.ft)]:[Max Labour cost
($/sq.ft)]])</f>
        <v>1.175</v>
      </c>
      <c r="H17">
        <f>VLOOKUP(Tableau6[[#This Row],[Tasks]],B$1:D$3,2,FALSE)</f>
        <v>1367</v>
      </c>
      <c r="I17" s="99">
        <f>Tableau6[[#This Row],[Med Labour cost
($/sq.ft)]]*Tableau6[[#This Row],[Area (sq.ft)]]</f>
        <v>1606.2250000000001</v>
      </c>
      <c r="M17" s="96" t="s">
        <v>454</v>
      </c>
      <c r="N17" s="99">
        <v>6794.3249999999989</v>
      </c>
    </row>
    <row r="18" spans="2:14">
      <c r="B18" t="s">
        <v>453</v>
      </c>
      <c r="C18">
        <v>1</v>
      </c>
      <c r="D18" t="s">
        <v>514</v>
      </c>
      <c r="E18" s="98">
        <v>0.7</v>
      </c>
      <c r="F18" s="98">
        <v>1.9</v>
      </c>
      <c r="G18" s="98">
        <f>MEDIAN(Tableau6[[#This Row],[Min Labour cost
($/sq.ft)]:[Max Labour cost
($/sq.ft)]])</f>
        <v>1.2999999999999998</v>
      </c>
      <c r="H18">
        <f>VLOOKUP(Tableau6[[#This Row],[Tasks]],B$1:D$3,2,FALSE)</f>
        <v>837</v>
      </c>
      <c r="I18" s="99">
        <f>Tableau6[[#This Row],[Med Labour cost
($/sq.ft)]]*Tableau6[[#This Row],[Area (sq.ft)]]</f>
        <v>1088.0999999999999</v>
      </c>
      <c r="M18" s="96" t="s">
        <v>457</v>
      </c>
      <c r="N18" s="99">
        <v>7270.1</v>
      </c>
    </row>
    <row r="19" spans="2:14">
      <c r="B19" t="s">
        <v>454</v>
      </c>
      <c r="C19">
        <v>1</v>
      </c>
      <c r="D19" t="s">
        <v>513</v>
      </c>
      <c r="E19" s="98">
        <v>1.8</v>
      </c>
      <c r="F19" s="98">
        <v>4.8</v>
      </c>
      <c r="G19" s="98">
        <f>MEDIAN(Tableau6[[#This Row],[Min Labour cost
($/sq.ft)]:[Max Labour cost
($/sq.ft)]])</f>
        <v>3.3</v>
      </c>
      <c r="H19">
        <f>VLOOKUP(Tableau6[[#This Row],[Tasks]],B$1:D$3,2,FALSE)</f>
        <v>1201</v>
      </c>
      <c r="I19" s="99">
        <f>Tableau6[[#This Row],[Med Labour cost
($/sq.ft)]]*Tableau6[[#This Row],[Area (sq.ft)]]</f>
        <v>3963.2999999999997</v>
      </c>
      <c r="M19" s="96" t="s">
        <v>462</v>
      </c>
      <c r="N19" s="99">
        <v>6549.5349999999999</v>
      </c>
    </row>
    <row r="20" spans="2:14">
      <c r="B20" t="s">
        <v>454</v>
      </c>
      <c r="C20">
        <v>1</v>
      </c>
      <c r="D20" t="s">
        <v>515</v>
      </c>
      <c r="E20" s="98">
        <v>0.75</v>
      </c>
      <c r="F20" s="98">
        <v>1.8</v>
      </c>
      <c r="G20" s="98">
        <f>MEDIAN(Tableau6[[#This Row],[Min Labour cost
($/sq.ft)]:[Max Labour cost
($/sq.ft)]])</f>
        <v>1.2749999999999999</v>
      </c>
      <c r="H20">
        <f>VLOOKUP(Tableau6[[#This Row],[Tasks]],B$1:D$3,2,FALSE)</f>
        <v>1367</v>
      </c>
      <c r="I20" s="99">
        <f>Tableau6[[#This Row],[Med Labour cost
($/sq.ft)]]*Tableau6[[#This Row],[Area (sq.ft)]]</f>
        <v>1742.925</v>
      </c>
      <c r="M20" s="96" t="s">
        <v>492</v>
      </c>
      <c r="N20" s="103">
        <v>89246.090000000011</v>
      </c>
    </row>
    <row r="21" spans="2:14">
      <c r="B21" t="s">
        <v>454</v>
      </c>
      <c r="C21">
        <v>1</v>
      </c>
      <c r="D21" t="s">
        <v>514</v>
      </c>
      <c r="E21" s="98">
        <v>0.65</v>
      </c>
      <c r="F21" s="98">
        <v>1.95</v>
      </c>
      <c r="G21" s="98">
        <f>MEDIAN(Tableau6[[#This Row],[Min Labour cost
($/sq.ft)]:[Max Labour cost
($/sq.ft)]])</f>
        <v>1.2999999999999998</v>
      </c>
      <c r="H21">
        <f>VLOOKUP(Tableau6[[#This Row],[Tasks]],B$1:D$3,2,FALSE)</f>
        <v>837</v>
      </c>
      <c r="I21" s="99">
        <f>Tableau6[[#This Row],[Med Labour cost
($/sq.ft)]]*Tableau6[[#This Row],[Area (sq.ft)]]</f>
        <v>1088.0999999999999</v>
      </c>
    </row>
    <row r="22" spans="2:14">
      <c r="B22" t="s">
        <v>455</v>
      </c>
      <c r="C22">
        <v>1</v>
      </c>
      <c r="D22" t="s">
        <v>513</v>
      </c>
      <c r="E22" s="98">
        <v>1.95</v>
      </c>
      <c r="F22" s="98">
        <v>5.5</v>
      </c>
      <c r="G22" s="98">
        <f>MEDIAN(Tableau6[[#This Row],[Min Labour cost
($/sq.ft)]:[Max Labour cost
($/sq.ft)]])</f>
        <v>3.7249999999999996</v>
      </c>
      <c r="H22">
        <f>VLOOKUP(Tableau6[[#This Row],[Tasks]],B$1:D$3,2,FALSE)</f>
        <v>1201</v>
      </c>
      <c r="I22" s="99">
        <f>Tableau6[[#This Row],[Med Labour cost
($/sq.ft)]]*Tableau6[[#This Row],[Area (sq.ft)]]</f>
        <v>4473.7249999999995</v>
      </c>
    </row>
    <row r="23" spans="2:14">
      <c r="B23" t="s">
        <v>455</v>
      </c>
      <c r="C23">
        <v>1</v>
      </c>
      <c r="D23" t="s">
        <v>515</v>
      </c>
      <c r="E23" s="98">
        <v>0.9</v>
      </c>
      <c r="F23" s="98">
        <v>2</v>
      </c>
      <c r="G23" s="98">
        <f>MEDIAN(Tableau6[[#This Row],[Min Labour cost
($/sq.ft)]:[Max Labour cost
($/sq.ft)]])</f>
        <v>1.4500000000000002</v>
      </c>
      <c r="H23">
        <f>VLOOKUP(Tableau6[[#This Row],[Tasks]],B$1:D$3,2,FALSE)</f>
        <v>1367</v>
      </c>
      <c r="I23" s="99">
        <f>Tableau6[[#This Row],[Med Labour cost
($/sq.ft)]]*Tableau6[[#This Row],[Area (sq.ft)]]</f>
        <v>1982.1500000000003</v>
      </c>
    </row>
    <row r="24" spans="2:14">
      <c r="B24" t="s">
        <v>455</v>
      </c>
      <c r="C24">
        <v>1</v>
      </c>
      <c r="D24" t="s">
        <v>514</v>
      </c>
      <c r="E24" s="98">
        <v>0.85</v>
      </c>
      <c r="F24" s="98">
        <v>2.2999999999999998</v>
      </c>
      <c r="G24" s="98">
        <f>MEDIAN(Tableau6[[#This Row],[Min Labour cost
($/sq.ft)]:[Max Labour cost
($/sq.ft)]])</f>
        <v>1.5749999999999997</v>
      </c>
      <c r="H24">
        <f>VLOOKUP(Tableau6[[#This Row],[Tasks]],B$1:D$3,2,FALSE)</f>
        <v>837</v>
      </c>
      <c r="I24" s="99">
        <f>Tableau6[[#This Row],[Med Labour cost
($/sq.ft)]]*Tableau6[[#This Row],[Area (sq.ft)]]</f>
        <v>1318.2749999999999</v>
      </c>
    </row>
    <row r="25" spans="2:14">
      <c r="B25" t="s">
        <v>456</v>
      </c>
      <c r="C25">
        <v>1</v>
      </c>
      <c r="D25" t="s">
        <v>513</v>
      </c>
      <c r="E25" s="98">
        <v>1.85</v>
      </c>
      <c r="F25" s="98">
        <v>4.8</v>
      </c>
      <c r="G25" s="98">
        <f>MEDIAN(Tableau6[[#This Row],[Min Labour cost
($/sq.ft)]:[Max Labour cost
($/sq.ft)]])</f>
        <v>3.3250000000000002</v>
      </c>
      <c r="H25">
        <f>VLOOKUP(Tableau6[[#This Row],[Tasks]],B$1:D$3,2,FALSE)</f>
        <v>1201</v>
      </c>
      <c r="I25" s="99">
        <f>Tableau6[[#This Row],[Med Labour cost
($/sq.ft)]]*Tableau6[[#This Row],[Area (sq.ft)]]</f>
        <v>3993.3250000000003</v>
      </c>
    </row>
    <row r="26" spans="2:14">
      <c r="B26" t="s">
        <v>456</v>
      </c>
      <c r="C26">
        <v>1</v>
      </c>
      <c r="D26" t="s">
        <v>515</v>
      </c>
      <c r="E26" s="98">
        <v>0.76</v>
      </c>
      <c r="F26" s="98">
        <v>1.82</v>
      </c>
      <c r="G26" s="98">
        <f>MEDIAN(Tableau6[[#This Row],[Min Labour cost
($/sq.ft)]:[Max Labour cost
($/sq.ft)]])</f>
        <v>1.29</v>
      </c>
      <c r="H26">
        <f>VLOOKUP(Tableau6[[#This Row],[Tasks]],B$1:D$3,2,FALSE)</f>
        <v>1367</v>
      </c>
      <c r="I26" s="99">
        <f>Tableau6[[#This Row],[Med Labour cost
($/sq.ft)]]*Tableau6[[#This Row],[Area (sq.ft)]]</f>
        <v>1763.43</v>
      </c>
    </row>
    <row r="27" spans="2:14">
      <c r="B27" t="s">
        <v>456</v>
      </c>
      <c r="C27">
        <v>1</v>
      </c>
      <c r="D27" t="s">
        <v>514</v>
      </c>
      <c r="E27" s="98">
        <v>0.65</v>
      </c>
      <c r="F27" s="98">
        <v>1.85</v>
      </c>
      <c r="G27" s="98">
        <f>MEDIAN(Tableau6[[#This Row],[Min Labour cost
($/sq.ft)]:[Max Labour cost
($/sq.ft)]])</f>
        <v>1.25</v>
      </c>
      <c r="H27">
        <f>VLOOKUP(Tableau6[[#This Row],[Tasks]],B$1:D$3,2,FALSE)</f>
        <v>837</v>
      </c>
      <c r="I27" s="99">
        <f>Tableau6[[#This Row],[Med Labour cost
($/sq.ft)]]*Tableau6[[#This Row],[Area (sq.ft)]]</f>
        <v>1046.25</v>
      </c>
    </row>
    <row r="28" spans="2:14">
      <c r="B28" t="s">
        <v>457</v>
      </c>
      <c r="C28">
        <v>1</v>
      </c>
      <c r="D28" t="s">
        <v>513</v>
      </c>
      <c r="E28" s="98">
        <v>1.95</v>
      </c>
      <c r="F28" s="98">
        <v>4.8</v>
      </c>
      <c r="G28" s="98">
        <f>MEDIAN(Tableau6[[#This Row],[Min Labour cost
($/sq.ft)]:[Max Labour cost
($/sq.ft)]])</f>
        <v>3.375</v>
      </c>
      <c r="H28">
        <f>VLOOKUP(Tableau6[[#This Row],[Tasks]],B$1:D$3,2,FALSE)</f>
        <v>1201</v>
      </c>
      <c r="I28" s="99">
        <f>Tableau6[[#This Row],[Med Labour cost
($/sq.ft)]]*Tableau6[[#This Row],[Area (sq.ft)]]</f>
        <v>4053.375</v>
      </c>
    </row>
    <row r="29" spans="2:14">
      <c r="B29" t="s">
        <v>457</v>
      </c>
      <c r="C29">
        <v>1</v>
      </c>
      <c r="D29" t="s">
        <v>515</v>
      </c>
      <c r="E29" s="98">
        <v>0.9</v>
      </c>
      <c r="F29" s="98">
        <v>2</v>
      </c>
      <c r="G29" s="98">
        <f>MEDIAN(Tableau6[[#This Row],[Min Labour cost
($/sq.ft)]:[Max Labour cost
($/sq.ft)]])</f>
        <v>1.4500000000000002</v>
      </c>
      <c r="H29">
        <f>VLOOKUP(Tableau6[[#This Row],[Tasks]],B$1:D$3,2,FALSE)</f>
        <v>1367</v>
      </c>
      <c r="I29" s="99">
        <f>Tableau6[[#This Row],[Med Labour cost
($/sq.ft)]]*Tableau6[[#This Row],[Area (sq.ft)]]</f>
        <v>1982.1500000000003</v>
      </c>
    </row>
    <row r="30" spans="2:14">
      <c r="B30" t="s">
        <v>457</v>
      </c>
      <c r="C30">
        <v>1</v>
      </c>
      <c r="D30" t="s">
        <v>514</v>
      </c>
      <c r="E30" s="98">
        <v>0.85</v>
      </c>
      <c r="F30" s="98">
        <v>2.1</v>
      </c>
      <c r="G30" s="98">
        <f>MEDIAN(Tableau6[[#This Row],[Min Labour cost
($/sq.ft)]:[Max Labour cost
($/sq.ft)]])</f>
        <v>1.4750000000000001</v>
      </c>
      <c r="H30">
        <f>VLOOKUP(Tableau6[[#This Row],[Tasks]],B$1:D$3,2,FALSE)</f>
        <v>837</v>
      </c>
      <c r="I30" s="99">
        <f>Tableau6[[#This Row],[Med Labour cost
($/sq.ft)]]*Tableau6[[#This Row],[Area (sq.ft)]]</f>
        <v>1234.575</v>
      </c>
    </row>
    <row r="31" spans="2:14">
      <c r="B31" t="s">
        <v>458</v>
      </c>
      <c r="C31">
        <v>1</v>
      </c>
      <c r="D31" t="s">
        <v>513</v>
      </c>
      <c r="E31" s="98">
        <v>1.95</v>
      </c>
      <c r="F31" s="98">
        <v>5.2</v>
      </c>
      <c r="G31" s="98">
        <f>MEDIAN(Tableau6[[#This Row],[Min Labour cost
($/sq.ft)]:[Max Labour cost
($/sq.ft)]])</f>
        <v>3.5750000000000002</v>
      </c>
      <c r="H31">
        <f>VLOOKUP(Tableau6[[#This Row],[Tasks]],B$1:D$3,2,FALSE)</f>
        <v>1201</v>
      </c>
      <c r="I31" s="99">
        <f>Tableau6[[#This Row],[Med Labour cost
($/sq.ft)]]*Tableau6[[#This Row],[Area (sq.ft)]]</f>
        <v>4293.5749999999998</v>
      </c>
    </row>
    <row r="32" spans="2:14">
      <c r="B32" t="s">
        <v>458</v>
      </c>
      <c r="C32">
        <v>1</v>
      </c>
      <c r="D32" t="s">
        <v>515</v>
      </c>
      <c r="E32" s="98">
        <v>0.9</v>
      </c>
      <c r="F32" s="98">
        <v>1.85</v>
      </c>
      <c r="G32" s="98">
        <f>MEDIAN(Tableau6[[#This Row],[Min Labour cost
($/sq.ft)]:[Max Labour cost
($/sq.ft)]])</f>
        <v>1.375</v>
      </c>
      <c r="H32">
        <f>VLOOKUP(Tableau6[[#This Row],[Tasks]],B$1:D$3,2,FALSE)</f>
        <v>1367</v>
      </c>
      <c r="I32" s="99">
        <f>Tableau6[[#This Row],[Med Labour cost
($/sq.ft)]]*Tableau6[[#This Row],[Area (sq.ft)]]</f>
        <v>1879.625</v>
      </c>
    </row>
    <row r="33" spans="2:9">
      <c r="B33" t="s">
        <v>458</v>
      </c>
      <c r="C33">
        <v>1</v>
      </c>
      <c r="D33" t="s">
        <v>514</v>
      </c>
      <c r="E33" s="98">
        <v>0.85</v>
      </c>
      <c r="F33" s="98">
        <v>2.1</v>
      </c>
      <c r="G33" s="98">
        <f>MEDIAN(Tableau6[[#This Row],[Min Labour cost
($/sq.ft)]:[Max Labour cost
($/sq.ft)]])</f>
        <v>1.4750000000000001</v>
      </c>
      <c r="H33">
        <f>VLOOKUP(Tableau6[[#This Row],[Tasks]],B$1:D$3,2,FALSE)</f>
        <v>837</v>
      </c>
      <c r="I33" s="99">
        <f>Tableau6[[#This Row],[Med Labour cost
($/sq.ft)]]*Tableau6[[#This Row],[Area (sq.ft)]]</f>
        <v>1234.575</v>
      </c>
    </row>
    <row r="34" spans="2:9">
      <c r="B34" t="s">
        <v>459</v>
      </c>
      <c r="C34">
        <v>1</v>
      </c>
      <c r="D34" t="s">
        <v>513</v>
      </c>
      <c r="E34" s="98">
        <v>1.95</v>
      </c>
      <c r="F34" s="98">
        <v>5.5</v>
      </c>
      <c r="G34" s="98">
        <f>MEDIAN(Tableau6[[#This Row],[Min Labour cost
($/sq.ft)]:[Max Labour cost
($/sq.ft)]])</f>
        <v>3.7249999999999996</v>
      </c>
      <c r="H34">
        <f>VLOOKUP(Tableau6[[#This Row],[Tasks]],B$1:D$3,2,FALSE)</f>
        <v>1201</v>
      </c>
      <c r="I34" s="99">
        <f>Tableau6[[#This Row],[Med Labour cost
($/sq.ft)]]*Tableau6[[#This Row],[Area (sq.ft)]]</f>
        <v>4473.7249999999995</v>
      </c>
    </row>
    <row r="35" spans="2:9">
      <c r="B35" t="s">
        <v>459</v>
      </c>
      <c r="C35">
        <v>1</v>
      </c>
      <c r="D35" t="s">
        <v>515</v>
      </c>
      <c r="E35" s="98">
        <v>0.9</v>
      </c>
      <c r="F35" s="98">
        <v>1.9</v>
      </c>
      <c r="G35" s="98">
        <f>MEDIAN(Tableau6[[#This Row],[Min Labour cost
($/sq.ft)]:[Max Labour cost
($/sq.ft)]])</f>
        <v>1.4</v>
      </c>
      <c r="H35">
        <f>VLOOKUP(Tableau6[[#This Row],[Tasks]],B$1:D$3,2,FALSE)</f>
        <v>1367</v>
      </c>
      <c r="I35" s="99">
        <f>Tableau6[[#This Row],[Med Labour cost
($/sq.ft)]]*Tableau6[[#This Row],[Area (sq.ft)]]</f>
        <v>1913.8</v>
      </c>
    </row>
    <row r="36" spans="2:9">
      <c r="B36" t="s">
        <v>459</v>
      </c>
      <c r="C36">
        <v>1</v>
      </c>
      <c r="D36" t="s">
        <v>514</v>
      </c>
      <c r="E36" s="98">
        <v>0.87</v>
      </c>
      <c r="F36" s="98">
        <v>2.2000000000000002</v>
      </c>
      <c r="G36" s="98">
        <f>MEDIAN(Tableau6[[#This Row],[Min Labour cost
($/sq.ft)]:[Max Labour cost
($/sq.ft)]])</f>
        <v>1.5350000000000001</v>
      </c>
      <c r="H36">
        <f>VLOOKUP(Tableau6[[#This Row],[Tasks]],B$1:D$3,2,FALSE)</f>
        <v>837</v>
      </c>
      <c r="I36" s="99">
        <f>Tableau6[[#This Row],[Med Labour cost
($/sq.ft)]]*Tableau6[[#This Row],[Area (sq.ft)]]</f>
        <v>1284.7950000000001</v>
      </c>
    </row>
    <row r="37" spans="2:9">
      <c r="B37" t="s">
        <v>460</v>
      </c>
      <c r="C37">
        <v>1</v>
      </c>
      <c r="D37" t="s">
        <v>513</v>
      </c>
      <c r="E37" s="98">
        <v>1.78</v>
      </c>
      <c r="F37" s="98">
        <v>4.6500000000000004</v>
      </c>
      <c r="G37" s="98">
        <f>MEDIAN(Tableau6[[#This Row],[Min Labour cost
($/sq.ft)]:[Max Labour cost
($/sq.ft)]])</f>
        <v>3.2149999999999999</v>
      </c>
      <c r="H37">
        <f>VLOOKUP(Tableau6[[#This Row],[Tasks]],B$1:D$3,2,FALSE)</f>
        <v>1201</v>
      </c>
      <c r="I37" s="99">
        <f>Tableau6[[#This Row],[Med Labour cost
($/sq.ft)]]*Tableau6[[#This Row],[Area (sq.ft)]]</f>
        <v>3861.2149999999997</v>
      </c>
    </row>
    <row r="38" spans="2:9">
      <c r="B38" t="s">
        <v>460</v>
      </c>
      <c r="C38">
        <v>1</v>
      </c>
      <c r="D38" t="s">
        <v>515</v>
      </c>
      <c r="E38" s="98">
        <v>0.8</v>
      </c>
      <c r="F38" s="98">
        <v>1.6</v>
      </c>
      <c r="G38" s="98">
        <f>MEDIAN(Tableau6[[#This Row],[Min Labour cost
($/sq.ft)]:[Max Labour cost
($/sq.ft)]])</f>
        <v>1.2000000000000002</v>
      </c>
      <c r="H38">
        <f>VLOOKUP(Tableau6[[#This Row],[Tasks]],B$1:D$3,2,FALSE)</f>
        <v>1367</v>
      </c>
      <c r="I38" s="99">
        <f>Tableau6[[#This Row],[Med Labour cost
($/sq.ft)]]*Tableau6[[#This Row],[Area (sq.ft)]]</f>
        <v>1640.4000000000003</v>
      </c>
    </row>
    <row r="39" spans="2:9">
      <c r="B39" t="s">
        <v>460</v>
      </c>
      <c r="C39">
        <v>1</v>
      </c>
      <c r="D39" t="s">
        <v>514</v>
      </c>
      <c r="E39" s="98">
        <v>0.7</v>
      </c>
      <c r="F39" s="98">
        <v>1.85</v>
      </c>
      <c r="G39" s="98">
        <f>MEDIAN(Tableau6[[#This Row],[Min Labour cost
($/sq.ft)]:[Max Labour cost
($/sq.ft)]])</f>
        <v>1.2749999999999999</v>
      </c>
      <c r="H39">
        <f>VLOOKUP(Tableau6[[#This Row],[Tasks]],B$1:D$3,2,FALSE)</f>
        <v>837</v>
      </c>
      <c r="I39" s="99">
        <f>Tableau6[[#This Row],[Med Labour cost
($/sq.ft)]]*Tableau6[[#This Row],[Area (sq.ft)]]</f>
        <v>1067.175</v>
      </c>
    </row>
    <row r="40" spans="2:9">
      <c r="B40" t="s">
        <v>461</v>
      </c>
      <c r="C40">
        <v>1</v>
      </c>
      <c r="D40" t="s">
        <v>513</v>
      </c>
      <c r="E40" s="98">
        <v>1.8</v>
      </c>
      <c r="F40" s="98">
        <v>4.7</v>
      </c>
      <c r="G40" s="98">
        <f>MEDIAN(Tableau6[[#This Row],[Min Labour cost
($/sq.ft)]:[Max Labour cost
($/sq.ft)]])</f>
        <v>3.25</v>
      </c>
      <c r="H40">
        <f>VLOOKUP(Tableau6[[#This Row],[Tasks]],B$1:D$3,2,FALSE)</f>
        <v>1201</v>
      </c>
      <c r="I40" s="99">
        <f>Tableau6[[#This Row],[Med Labour cost
($/sq.ft)]]*Tableau6[[#This Row],[Area (sq.ft)]]</f>
        <v>3903.25</v>
      </c>
    </row>
    <row r="41" spans="2:9">
      <c r="B41" t="s">
        <v>461</v>
      </c>
      <c r="C41">
        <v>1</v>
      </c>
      <c r="D41" t="s">
        <v>515</v>
      </c>
      <c r="E41" s="98">
        <v>0.75</v>
      </c>
      <c r="F41" s="98">
        <v>1.68</v>
      </c>
      <c r="G41" s="98">
        <f>MEDIAN(Tableau6[[#This Row],[Min Labour cost
($/sq.ft)]:[Max Labour cost
($/sq.ft)]])</f>
        <v>1.2149999999999999</v>
      </c>
      <c r="H41">
        <f>VLOOKUP(Tableau6[[#This Row],[Tasks]],B$1:D$3,2,FALSE)</f>
        <v>1367</v>
      </c>
      <c r="I41" s="99">
        <f>Tableau6[[#This Row],[Med Labour cost
($/sq.ft)]]*Tableau6[[#This Row],[Area (sq.ft)]]</f>
        <v>1660.9049999999997</v>
      </c>
    </row>
    <row r="42" spans="2:9">
      <c r="B42" t="s">
        <v>461</v>
      </c>
      <c r="C42">
        <v>1</v>
      </c>
      <c r="D42" t="s">
        <v>514</v>
      </c>
      <c r="E42" s="98">
        <v>0.65</v>
      </c>
      <c r="F42" s="98">
        <v>1.8</v>
      </c>
      <c r="G42" s="98">
        <f>MEDIAN(Tableau6[[#This Row],[Min Labour cost
($/sq.ft)]:[Max Labour cost
($/sq.ft)]])</f>
        <v>1.2250000000000001</v>
      </c>
      <c r="H42">
        <f>VLOOKUP(Tableau6[[#This Row],[Tasks]],B$1:D$3,2,FALSE)</f>
        <v>837</v>
      </c>
      <c r="I42" s="99">
        <f>Tableau6[[#This Row],[Med Labour cost
($/sq.ft)]]*Tableau6[[#This Row],[Area (sq.ft)]]</f>
        <v>1025.325</v>
      </c>
    </row>
    <row r="43" spans="2:9">
      <c r="B43" t="s">
        <v>462</v>
      </c>
      <c r="C43">
        <v>1</v>
      </c>
      <c r="D43" t="s">
        <v>513</v>
      </c>
      <c r="E43" s="98">
        <v>1.77</v>
      </c>
      <c r="F43" s="98">
        <v>4.6500000000000004</v>
      </c>
      <c r="G43" s="98">
        <f>MEDIAN(Tableau6[[#This Row],[Min Labour cost
($/sq.ft)]:[Max Labour cost
($/sq.ft)]])</f>
        <v>3.21</v>
      </c>
      <c r="H43">
        <f>VLOOKUP(Tableau6[[#This Row],[Tasks]],B$1:D$3,2,FALSE)</f>
        <v>1201</v>
      </c>
      <c r="I43" s="99">
        <f>Tableau6[[#This Row],[Med Labour cost
($/sq.ft)]]*Tableau6[[#This Row],[Area (sq.ft)]]</f>
        <v>3855.21</v>
      </c>
    </row>
    <row r="44" spans="2:9">
      <c r="B44" t="s">
        <v>462</v>
      </c>
      <c r="C44">
        <v>1</v>
      </c>
      <c r="D44" t="s">
        <v>515</v>
      </c>
      <c r="E44" s="98">
        <v>0.75</v>
      </c>
      <c r="F44" s="98">
        <v>1.6</v>
      </c>
      <c r="G44" s="98">
        <f>MEDIAN(Tableau6[[#This Row],[Min Labour cost
($/sq.ft)]:[Max Labour cost
($/sq.ft)]])</f>
        <v>1.175</v>
      </c>
      <c r="H44">
        <f>VLOOKUP(Tableau6[[#This Row],[Tasks]],B$1:D$3,2,FALSE)</f>
        <v>1367</v>
      </c>
      <c r="I44" s="99">
        <f>Tableau6[[#This Row],[Med Labour cost
($/sq.ft)]]*Tableau6[[#This Row],[Area (sq.ft)]]</f>
        <v>1606.2250000000001</v>
      </c>
    </row>
    <row r="45" spans="2:9">
      <c r="B45" t="s">
        <v>462</v>
      </c>
      <c r="C45">
        <v>1</v>
      </c>
      <c r="D45" t="s">
        <v>514</v>
      </c>
      <c r="E45" s="98">
        <v>0.7</v>
      </c>
      <c r="F45" s="98">
        <v>1.9</v>
      </c>
      <c r="G45" s="98">
        <f>MEDIAN(Tableau6[[#This Row],[Min Labour cost
($/sq.ft)]:[Max Labour cost
($/sq.ft)]])</f>
        <v>1.2999999999999998</v>
      </c>
      <c r="H45">
        <f>VLOOKUP(Tableau6[[#This Row],[Tasks]],B$1:D$3,2,FALSE)</f>
        <v>837</v>
      </c>
      <c r="I45" s="99">
        <f>Tableau6[[#This Row],[Med Labour cost
($/sq.ft)]]*Tableau6[[#This Row],[Area (sq.ft)]]</f>
        <v>1088.0999999999999</v>
      </c>
    </row>
  </sheetData>
  <mergeCells count="1">
    <mergeCell ref="P6:S6"/>
  </mergeCells>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7E3C5-345C-433B-8EF5-DC85C42C5C88}">
  <dimension ref="B2:P54"/>
  <sheetViews>
    <sheetView workbookViewId="0">
      <selection activeCell="D7" sqref="D7"/>
    </sheetView>
  </sheetViews>
  <sheetFormatPr baseColWidth="10" defaultRowHeight="15.75"/>
  <cols>
    <col min="1" max="1" width="8.75" customWidth="1"/>
    <col min="2" max="2" width="14.125" customWidth="1"/>
    <col min="3" max="3" width="26.875" customWidth="1"/>
    <col min="4" max="4" width="32.625" customWidth="1"/>
    <col min="5" max="5" width="21.875" customWidth="1"/>
    <col min="6" max="6" width="22.125" customWidth="1"/>
    <col min="7" max="7" width="24.125" customWidth="1"/>
    <col min="11" max="11" width="24" bestFit="1" customWidth="1"/>
  </cols>
  <sheetData>
    <row r="2" spans="2:16" s="100" customFormat="1">
      <c r="B2" s="101" t="s">
        <v>490</v>
      </c>
      <c r="C2" s="100" t="s">
        <v>494</v>
      </c>
      <c r="D2" s="101" t="s">
        <v>489</v>
      </c>
      <c r="E2" s="100" t="s">
        <v>498</v>
      </c>
      <c r="F2" s="100" t="s">
        <v>499</v>
      </c>
      <c r="G2" s="100" t="s">
        <v>500</v>
      </c>
    </row>
    <row r="3" spans="2:16">
      <c r="B3">
        <v>1</v>
      </c>
      <c r="C3" t="s">
        <v>495</v>
      </c>
      <c r="D3" t="s">
        <v>450</v>
      </c>
      <c r="E3">
        <v>90</v>
      </c>
      <c r="F3">
        <v>260</v>
      </c>
      <c r="G3" s="99">
        <f>MEDIAN(Tableau5[[#This Row],[Min Maintenance cost]:[Max Maintenance cost]])</f>
        <v>175</v>
      </c>
    </row>
    <row r="4" spans="2:16">
      <c r="B4">
        <v>1</v>
      </c>
      <c r="C4" t="s">
        <v>495</v>
      </c>
      <c r="D4" t="s">
        <v>451</v>
      </c>
      <c r="E4">
        <v>100</v>
      </c>
      <c r="F4">
        <v>250</v>
      </c>
      <c r="G4" s="99">
        <f>MEDIAN(Tableau5[[#This Row],[Min Maintenance cost]:[Max Maintenance cost]])</f>
        <v>175</v>
      </c>
      <c r="L4" s="97">
        <v>1</v>
      </c>
      <c r="M4" s="97">
        <v>2</v>
      </c>
      <c r="N4" s="97">
        <v>3</v>
      </c>
      <c r="O4" s="97">
        <v>4</v>
      </c>
      <c r="P4" s="97">
        <v>5</v>
      </c>
    </row>
    <row r="5" spans="2:16">
      <c r="B5">
        <v>1</v>
      </c>
      <c r="C5" t="s">
        <v>495</v>
      </c>
      <c r="D5" t="s">
        <v>452</v>
      </c>
      <c r="E5">
        <v>100</v>
      </c>
      <c r="F5">
        <v>230</v>
      </c>
      <c r="G5" s="99">
        <f>MEDIAN(Tableau5[[#This Row],[Min Maintenance cost]:[Max Maintenance cost]])</f>
        <v>165</v>
      </c>
      <c r="K5" t="s">
        <v>450</v>
      </c>
      <c r="L5">
        <v>175</v>
      </c>
      <c r="M5">
        <v>205</v>
      </c>
      <c r="N5">
        <v>155</v>
      </c>
      <c r="O5">
        <v>205</v>
      </c>
      <c r="P5">
        <v>0</v>
      </c>
    </row>
    <row r="6" spans="2:16">
      <c r="B6">
        <v>1</v>
      </c>
      <c r="C6" t="s">
        <v>495</v>
      </c>
      <c r="D6" t="s">
        <v>453</v>
      </c>
      <c r="E6">
        <v>90</v>
      </c>
      <c r="F6">
        <v>280</v>
      </c>
      <c r="G6" s="99">
        <f>MEDIAN(Tableau5[[#This Row],[Min Maintenance cost]:[Max Maintenance cost]])</f>
        <v>185</v>
      </c>
      <c r="K6" t="s">
        <v>451</v>
      </c>
      <c r="L6">
        <v>175</v>
      </c>
      <c r="M6">
        <v>212.5</v>
      </c>
      <c r="N6">
        <v>160</v>
      </c>
      <c r="O6">
        <v>200</v>
      </c>
      <c r="P6">
        <v>0</v>
      </c>
    </row>
    <row r="7" spans="2:16">
      <c r="B7">
        <v>1</v>
      </c>
      <c r="C7" t="s">
        <v>495</v>
      </c>
      <c r="D7" t="s">
        <v>454</v>
      </c>
      <c r="E7">
        <v>120</v>
      </c>
      <c r="F7">
        <v>270</v>
      </c>
      <c r="G7" s="99">
        <f>MEDIAN(Tableau5[[#This Row],[Min Maintenance cost]:[Max Maintenance cost]])</f>
        <v>195</v>
      </c>
      <c r="K7" t="s">
        <v>452</v>
      </c>
      <c r="L7">
        <v>165</v>
      </c>
      <c r="M7">
        <v>210</v>
      </c>
      <c r="N7">
        <v>150</v>
      </c>
      <c r="O7">
        <v>175</v>
      </c>
      <c r="P7">
        <v>0</v>
      </c>
    </row>
    <row r="8" spans="2:16">
      <c r="B8">
        <v>1</v>
      </c>
      <c r="C8" t="s">
        <v>495</v>
      </c>
      <c r="D8" t="s">
        <v>455</v>
      </c>
      <c r="E8">
        <v>170</v>
      </c>
      <c r="F8">
        <v>300</v>
      </c>
      <c r="G8" s="99">
        <f>MEDIAN(Tableau5[[#This Row],[Min Maintenance cost]:[Max Maintenance cost]])</f>
        <v>235</v>
      </c>
      <c r="K8" t="s">
        <v>453</v>
      </c>
      <c r="L8">
        <v>185</v>
      </c>
      <c r="M8">
        <v>212.5</v>
      </c>
      <c r="N8">
        <v>152.5</v>
      </c>
      <c r="O8">
        <v>185</v>
      </c>
      <c r="P8">
        <v>0</v>
      </c>
    </row>
    <row r="9" spans="2:16">
      <c r="B9">
        <v>1</v>
      </c>
      <c r="C9" t="s">
        <v>495</v>
      </c>
      <c r="D9" t="s">
        <v>456</v>
      </c>
      <c r="E9">
        <v>120</v>
      </c>
      <c r="F9">
        <v>300</v>
      </c>
      <c r="G9" s="99">
        <f>MEDIAN(Tableau5[[#This Row],[Min Maintenance cost]:[Max Maintenance cost]])</f>
        <v>210</v>
      </c>
      <c r="K9" t="s">
        <v>454</v>
      </c>
      <c r="L9">
        <v>195</v>
      </c>
      <c r="M9">
        <v>215</v>
      </c>
      <c r="N9">
        <v>185</v>
      </c>
      <c r="O9">
        <v>235</v>
      </c>
      <c r="P9">
        <v>0</v>
      </c>
    </row>
    <row r="10" spans="2:16">
      <c r="B10">
        <v>1</v>
      </c>
      <c r="C10" t="s">
        <v>495</v>
      </c>
      <c r="D10" t="s">
        <v>457</v>
      </c>
      <c r="E10">
        <v>140</v>
      </c>
      <c r="F10">
        <v>280</v>
      </c>
      <c r="G10" s="99">
        <f>MEDIAN(Tableau5[[#This Row],[Min Maintenance cost]:[Max Maintenance cost]])</f>
        <v>210</v>
      </c>
      <c r="K10" t="s">
        <v>455</v>
      </c>
      <c r="L10">
        <v>235</v>
      </c>
      <c r="M10">
        <v>250</v>
      </c>
      <c r="N10">
        <v>225</v>
      </c>
      <c r="O10">
        <v>230</v>
      </c>
      <c r="P10">
        <v>0</v>
      </c>
    </row>
    <row r="11" spans="2:16">
      <c r="B11">
        <v>1</v>
      </c>
      <c r="C11" t="s">
        <v>495</v>
      </c>
      <c r="D11" t="s">
        <v>458</v>
      </c>
      <c r="E11">
        <v>150</v>
      </c>
      <c r="F11">
        <v>270</v>
      </c>
      <c r="G11" s="99">
        <f>MEDIAN(Tableau5[[#This Row],[Min Maintenance cost]:[Max Maintenance cost]])</f>
        <v>210</v>
      </c>
      <c r="K11" t="s">
        <v>456</v>
      </c>
      <c r="L11">
        <v>210</v>
      </c>
      <c r="M11">
        <v>210</v>
      </c>
      <c r="N11">
        <v>190</v>
      </c>
      <c r="O11">
        <v>190</v>
      </c>
      <c r="P11">
        <v>0</v>
      </c>
    </row>
    <row r="12" spans="2:16">
      <c r="B12">
        <v>1</v>
      </c>
      <c r="C12" t="s">
        <v>495</v>
      </c>
      <c r="D12" t="s">
        <v>459</v>
      </c>
      <c r="E12">
        <v>180</v>
      </c>
      <c r="F12">
        <v>350</v>
      </c>
      <c r="G12" s="99">
        <f>MEDIAN(Tableau5[[#This Row],[Min Maintenance cost]:[Max Maintenance cost]])</f>
        <v>265</v>
      </c>
      <c r="K12" t="s">
        <v>457</v>
      </c>
      <c r="L12">
        <v>210</v>
      </c>
      <c r="M12">
        <v>225</v>
      </c>
      <c r="N12">
        <v>205</v>
      </c>
      <c r="O12">
        <v>210</v>
      </c>
      <c r="P12">
        <v>0</v>
      </c>
    </row>
    <row r="13" spans="2:16">
      <c r="B13">
        <v>1</v>
      </c>
      <c r="C13" t="s">
        <v>495</v>
      </c>
      <c r="D13" t="s">
        <v>460</v>
      </c>
      <c r="E13">
        <v>100</v>
      </c>
      <c r="F13">
        <v>280</v>
      </c>
      <c r="G13" s="99">
        <f>MEDIAN(Tableau5[[#This Row],[Min Maintenance cost]:[Max Maintenance cost]])</f>
        <v>190</v>
      </c>
      <c r="K13" t="s">
        <v>458</v>
      </c>
      <c r="L13">
        <v>210</v>
      </c>
      <c r="M13">
        <v>230</v>
      </c>
      <c r="N13">
        <v>195</v>
      </c>
      <c r="O13">
        <v>195</v>
      </c>
      <c r="P13">
        <v>0</v>
      </c>
    </row>
    <row r="14" spans="2:16">
      <c r="B14">
        <v>1</v>
      </c>
      <c r="C14" t="s">
        <v>495</v>
      </c>
      <c r="D14" t="s">
        <v>461</v>
      </c>
      <c r="E14">
        <v>110</v>
      </c>
      <c r="F14">
        <v>240</v>
      </c>
      <c r="G14" s="99">
        <f>MEDIAN(Tableau5[[#This Row],[Min Maintenance cost]:[Max Maintenance cost]])</f>
        <v>175</v>
      </c>
      <c r="K14" t="s">
        <v>459</v>
      </c>
      <c r="L14">
        <v>265</v>
      </c>
      <c r="M14">
        <v>245</v>
      </c>
      <c r="N14">
        <v>220</v>
      </c>
      <c r="O14">
        <v>230</v>
      </c>
      <c r="P14">
        <v>0</v>
      </c>
    </row>
    <row r="15" spans="2:16">
      <c r="B15">
        <v>1</v>
      </c>
      <c r="C15" t="s">
        <v>495</v>
      </c>
      <c r="D15" t="s">
        <v>462</v>
      </c>
      <c r="E15">
        <v>100</v>
      </c>
      <c r="F15">
        <v>280</v>
      </c>
      <c r="G15" s="99">
        <f>MEDIAN(Tableau5[[#This Row],[Min Maintenance cost]:[Max Maintenance cost]])</f>
        <v>190</v>
      </c>
      <c r="K15" t="s">
        <v>460</v>
      </c>
      <c r="L15">
        <v>190</v>
      </c>
      <c r="M15">
        <v>205</v>
      </c>
      <c r="N15">
        <v>150</v>
      </c>
      <c r="O15">
        <v>175</v>
      </c>
      <c r="P15">
        <v>0</v>
      </c>
    </row>
    <row r="16" spans="2:16">
      <c r="B16">
        <v>2</v>
      </c>
      <c r="C16" t="s">
        <v>442</v>
      </c>
      <c r="D16" t="s">
        <v>450</v>
      </c>
      <c r="E16">
        <v>140</v>
      </c>
      <c r="F16">
        <v>270</v>
      </c>
      <c r="G16" s="99">
        <f>MEDIAN(Tableau5[[#This Row],[Min Maintenance cost]:[Max Maintenance cost]])</f>
        <v>205</v>
      </c>
      <c r="K16" t="s">
        <v>461</v>
      </c>
      <c r="L16">
        <v>175</v>
      </c>
      <c r="M16">
        <v>210</v>
      </c>
      <c r="N16">
        <v>165</v>
      </c>
      <c r="O16">
        <v>200</v>
      </c>
      <c r="P16">
        <v>0</v>
      </c>
    </row>
    <row r="17" spans="2:16">
      <c r="B17">
        <v>2</v>
      </c>
      <c r="C17" t="s">
        <v>442</v>
      </c>
      <c r="D17" t="s">
        <v>451</v>
      </c>
      <c r="E17">
        <v>145</v>
      </c>
      <c r="F17">
        <v>280</v>
      </c>
      <c r="G17" s="99">
        <f>MEDIAN(Tableau5[[#This Row],[Min Maintenance cost]:[Max Maintenance cost]])</f>
        <v>212.5</v>
      </c>
      <c r="K17" t="s">
        <v>462</v>
      </c>
      <c r="L17">
        <v>190</v>
      </c>
      <c r="M17">
        <v>210</v>
      </c>
      <c r="N17">
        <v>140</v>
      </c>
      <c r="O17">
        <v>180</v>
      </c>
      <c r="P17">
        <v>0</v>
      </c>
    </row>
    <row r="18" spans="2:16">
      <c r="B18">
        <v>2</v>
      </c>
      <c r="C18" t="s">
        <v>442</v>
      </c>
      <c r="D18" t="s">
        <v>452</v>
      </c>
      <c r="E18">
        <v>150</v>
      </c>
      <c r="F18">
        <v>270</v>
      </c>
      <c r="G18" s="99">
        <f>MEDIAN(Tableau5[[#This Row],[Min Maintenance cost]:[Max Maintenance cost]])</f>
        <v>210</v>
      </c>
    </row>
    <row r="19" spans="2:16">
      <c r="B19">
        <v>2</v>
      </c>
      <c r="C19" t="s">
        <v>442</v>
      </c>
      <c r="D19" t="s">
        <v>453</v>
      </c>
      <c r="E19">
        <v>140</v>
      </c>
      <c r="F19">
        <v>285</v>
      </c>
      <c r="G19" s="99">
        <f>MEDIAN(Tableau5[[#This Row],[Min Maintenance cost]:[Max Maintenance cost]])</f>
        <v>212.5</v>
      </c>
    </row>
    <row r="20" spans="2:16">
      <c r="B20">
        <v>2</v>
      </c>
      <c r="C20" t="s">
        <v>442</v>
      </c>
      <c r="D20" t="s">
        <v>454</v>
      </c>
      <c r="E20">
        <v>150</v>
      </c>
      <c r="F20">
        <v>280</v>
      </c>
      <c r="G20" s="99">
        <f>MEDIAN(Tableau5[[#This Row],[Min Maintenance cost]:[Max Maintenance cost]])</f>
        <v>215</v>
      </c>
    </row>
    <row r="21" spans="2:16">
      <c r="B21">
        <v>2</v>
      </c>
      <c r="C21" t="s">
        <v>442</v>
      </c>
      <c r="D21" t="s">
        <v>455</v>
      </c>
      <c r="E21">
        <v>180</v>
      </c>
      <c r="F21">
        <v>320</v>
      </c>
      <c r="G21" s="99">
        <f>MEDIAN(Tableau5[[#This Row],[Min Maintenance cost]:[Max Maintenance cost]])</f>
        <v>250</v>
      </c>
    </row>
    <row r="22" spans="2:16">
      <c r="B22">
        <v>2</v>
      </c>
      <c r="C22" t="s">
        <v>442</v>
      </c>
      <c r="D22" t="s">
        <v>456</v>
      </c>
      <c r="E22">
        <v>140</v>
      </c>
      <c r="F22">
        <v>280</v>
      </c>
      <c r="G22" s="99">
        <f>MEDIAN(Tableau5[[#This Row],[Min Maintenance cost]:[Max Maintenance cost]])</f>
        <v>210</v>
      </c>
    </row>
    <row r="23" spans="2:16">
      <c r="B23">
        <v>2</v>
      </c>
      <c r="C23" t="s">
        <v>442</v>
      </c>
      <c r="D23" t="s">
        <v>457</v>
      </c>
      <c r="E23">
        <v>150</v>
      </c>
      <c r="F23">
        <v>300</v>
      </c>
      <c r="G23" s="99">
        <f>MEDIAN(Tableau5[[#This Row],[Min Maintenance cost]:[Max Maintenance cost]])</f>
        <v>225</v>
      </c>
    </row>
    <row r="24" spans="2:16">
      <c r="B24">
        <v>2</v>
      </c>
      <c r="C24" t="s">
        <v>442</v>
      </c>
      <c r="D24" t="s">
        <v>458</v>
      </c>
      <c r="E24">
        <v>170</v>
      </c>
      <c r="F24">
        <v>290</v>
      </c>
      <c r="G24" s="99">
        <f>MEDIAN(Tableau5[[#This Row],[Min Maintenance cost]:[Max Maintenance cost]])</f>
        <v>230</v>
      </c>
    </row>
    <row r="25" spans="2:16">
      <c r="B25">
        <v>2</v>
      </c>
      <c r="C25" t="s">
        <v>442</v>
      </c>
      <c r="D25" t="s">
        <v>459</v>
      </c>
      <c r="E25">
        <v>180</v>
      </c>
      <c r="F25">
        <v>310</v>
      </c>
      <c r="G25" s="99">
        <f>MEDIAN(Tableau5[[#This Row],[Min Maintenance cost]:[Max Maintenance cost]])</f>
        <v>245</v>
      </c>
    </row>
    <row r="26" spans="2:16">
      <c r="B26">
        <v>2</v>
      </c>
      <c r="C26" t="s">
        <v>442</v>
      </c>
      <c r="D26" t="s">
        <v>460</v>
      </c>
      <c r="E26">
        <v>140</v>
      </c>
      <c r="F26">
        <v>270</v>
      </c>
      <c r="G26" s="99">
        <f>MEDIAN(Tableau5[[#This Row],[Min Maintenance cost]:[Max Maintenance cost]])</f>
        <v>205</v>
      </c>
    </row>
    <row r="27" spans="2:16">
      <c r="B27">
        <v>2</v>
      </c>
      <c r="C27" t="s">
        <v>442</v>
      </c>
      <c r="D27" t="s">
        <v>461</v>
      </c>
      <c r="E27">
        <v>140</v>
      </c>
      <c r="F27">
        <v>280</v>
      </c>
      <c r="G27" s="99">
        <f>MEDIAN(Tableau5[[#This Row],[Min Maintenance cost]:[Max Maintenance cost]])</f>
        <v>210</v>
      </c>
    </row>
    <row r="28" spans="2:16">
      <c r="B28">
        <v>2</v>
      </c>
      <c r="C28" t="s">
        <v>442</v>
      </c>
      <c r="D28" t="s">
        <v>462</v>
      </c>
      <c r="E28">
        <v>150</v>
      </c>
      <c r="F28">
        <v>270</v>
      </c>
      <c r="G28" s="99">
        <f>MEDIAN(Tableau5[[#This Row],[Min Maintenance cost]:[Max Maintenance cost]])</f>
        <v>210</v>
      </c>
    </row>
    <row r="29" spans="2:16">
      <c r="B29">
        <v>3</v>
      </c>
      <c r="C29" t="s">
        <v>496</v>
      </c>
      <c r="D29" t="s">
        <v>450</v>
      </c>
      <c r="E29">
        <v>90</v>
      </c>
      <c r="F29">
        <v>220</v>
      </c>
      <c r="G29" s="99">
        <f>MEDIAN(Tableau5[[#This Row],[Min Maintenance cost]:[Max Maintenance cost]])</f>
        <v>155</v>
      </c>
    </row>
    <row r="30" spans="2:16">
      <c r="B30">
        <v>3</v>
      </c>
      <c r="C30" t="s">
        <v>496</v>
      </c>
      <c r="D30" t="s">
        <v>451</v>
      </c>
      <c r="E30">
        <v>100</v>
      </c>
      <c r="F30">
        <v>220</v>
      </c>
      <c r="G30" s="99">
        <f>MEDIAN(Tableau5[[#This Row],[Min Maintenance cost]:[Max Maintenance cost]])</f>
        <v>160</v>
      </c>
    </row>
    <row r="31" spans="2:16">
      <c r="B31">
        <v>3</v>
      </c>
      <c r="C31" t="s">
        <v>496</v>
      </c>
      <c r="D31" t="s">
        <v>452</v>
      </c>
      <c r="E31">
        <v>100</v>
      </c>
      <c r="F31">
        <v>200</v>
      </c>
      <c r="G31" s="99">
        <f>MEDIAN(Tableau5[[#This Row],[Min Maintenance cost]:[Max Maintenance cost]])</f>
        <v>150</v>
      </c>
    </row>
    <row r="32" spans="2:16">
      <c r="B32">
        <v>3</v>
      </c>
      <c r="C32" t="s">
        <v>496</v>
      </c>
      <c r="D32" t="s">
        <v>453</v>
      </c>
      <c r="E32">
        <v>85</v>
      </c>
      <c r="F32">
        <v>220</v>
      </c>
      <c r="G32" s="99">
        <f>MEDIAN(Tableau5[[#This Row],[Min Maintenance cost]:[Max Maintenance cost]])</f>
        <v>152.5</v>
      </c>
    </row>
    <row r="33" spans="2:7">
      <c r="B33">
        <v>3</v>
      </c>
      <c r="C33" t="s">
        <v>496</v>
      </c>
      <c r="D33" t="s">
        <v>454</v>
      </c>
      <c r="E33">
        <v>120</v>
      </c>
      <c r="F33">
        <v>250</v>
      </c>
      <c r="G33" s="99">
        <f>MEDIAN(Tableau5[[#This Row],[Min Maintenance cost]:[Max Maintenance cost]])</f>
        <v>185</v>
      </c>
    </row>
    <row r="34" spans="2:7">
      <c r="B34">
        <v>3</v>
      </c>
      <c r="C34" t="s">
        <v>496</v>
      </c>
      <c r="D34" t="s">
        <v>455</v>
      </c>
      <c r="E34">
        <v>170</v>
      </c>
      <c r="F34">
        <v>280</v>
      </c>
      <c r="G34" s="99">
        <f>MEDIAN(Tableau5[[#This Row],[Min Maintenance cost]:[Max Maintenance cost]])</f>
        <v>225</v>
      </c>
    </row>
    <row r="35" spans="2:7">
      <c r="B35">
        <v>3</v>
      </c>
      <c r="C35" t="s">
        <v>496</v>
      </c>
      <c r="D35" t="s">
        <v>456</v>
      </c>
      <c r="E35">
        <v>130</v>
      </c>
      <c r="F35">
        <v>250</v>
      </c>
      <c r="G35" s="99">
        <f>MEDIAN(Tableau5[[#This Row],[Min Maintenance cost]:[Max Maintenance cost]])</f>
        <v>190</v>
      </c>
    </row>
    <row r="36" spans="2:7">
      <c r="B36">
        <v>3</v>
      </c>
      <c r="C36" t="s">
        <v>496</v>
      </c>
      <c r="D36" t="s">
        <v>457</v>
      </c>
      <c r="E36">
        <v>150</v>
      </c>
      <c r="F36">
        <v>260</v>
      </c>
      <c r="G36" s="99">
        <f>MEDIAN(Tableau5[[#This Row],[Min Maintenance cost]:[Max Maintenance cost]])</f>
        <v>205</v>
      </c>
    </row>
    <row r="37" spans="2:7">
      <c r="B37">
        <v>3</v>
      </c>
      <c r="C37" t="s">
        <v>496</v>
      </c>
      <c r="D37" t="s">
        <v>458</v>
      </c>
      <c r="E37">
        <v>150</v>
      </c>
      <c r="F37">
        <v>240</v>
      </c>
      <c r="G37" s="99">
        <f>MEDIAN(Tableau5[[#This Row],[Min Maintenance cost]:[Max Maintenance cost]])</f>
        <v>195</v>
      </c>
    </row>
    <row r="38" spans="2:7">
      <c r="B38">
        <v>3</v>
      </c>
      <c r="C38" t="s">
        <v>496</v>
      </c>
      <c r="D38" t="s">
        <v>459</v>
      </c>
      <c r="E38">
        <v>180</v>
      </c>
      <c r="F38">
        <v>260</v>
      </c>
      <c r="G38" s="99">
        <f>MEDIAN(Tableau5[[#This Row],[Min Maintenance cost]:[Max Maintenance cost]])</f>
        <v>220</v>
      </c>
    </row>
    <row r="39" spans="2:7">
      <c r="B39">
        <v>3</v>
      </c>
      <c r="C39" t="s">
        <v>496</v>
      </c>
      <c r="D39" t="s">
        <v>460</v>
      </c>
      <c r="E39">
        <v>100</v>
      </c>
      <c r="F39">
        <v>200</v>
      </c>
      <c r="G39" s="99">
        <f>MEDIAN(Tableau5[[#This Row],[Min Maintenance cost]:[Max Maintenance cost]])</f>
        <v>150</v>
      </c>
    </row>
    <row r="40" spans="2:7">
      <c r="B40">
        <v>3</v>
      </c>
      <c r="C40" t="s">
        <v>496</v>
      </c>
      <c r="D40" t="s">
        <v>461</v>
      </c>
      <c r="E40">
        <v>130</v>
      </c>
      <c r="F40">
        <v>200</v>
      </c>
      <c r="G40" s="99">
        <f>MEDIAN(Tableau5[[#This Row],[Min Maintenance cost]:[Max Maintenance cost]])</f>
        <v>165</v>
      </c>
    </row>
    <row r="41" spans="2:7">
      <c r="B41">
        <v>3</v>
      </c>
      <c r="C41" t="s">
        <v>496</v>
      </c>
      <c r="D41" t="s">
        <v>462</v>
      </c>
      <c r="E41">
        <v>80</v>
      </c>
      <c r="F41">
        <v>200</v>
      </c>
      <c r="G41" s="99">
        <f>MEDIAN(Tableau5[[#This Row],[Min Maintenance cost]:[Max Maintenance cost]])</f>
        <v>140</v>
      </c>
    </row>
    <row r="42" spans="2:7">
      <c r="B42">
        <v>4</v>
      </c>
      <c r="C42" t="s">
        <v>497</v>
      </c>
      <c r="D42" t="s">
        <v>450</v>
      </c>
      <c r="E42">
        <v>110</v>
      </c>
      <c r="F42">
        <v>300</v>
      </c>
      <c r="G42" s="99">
        <f>MEDIAN(Tableau5[[#This Row],[Min Maintenance cost]:[Max Maintenance cost]])</f>
        <v>205</v>
      </c>
    </row>
    <row r="43" spans="2:7">
      <c r="B43">
        <v>4</v>
      </c>
      <c r="C43" t="s">
        <v>497</v>
      </c>
      <c r="D43" t="s">
        <v>451</v>
      </c>
      <c r="E43">
        <v>120</v>
      </c>
      <c r="F43">
        <v>280</v>
      </c>
      <c r="G43" s="99">
        <f>MEDIAN(Tableau5[[#This Row],[Min Maintenance cost]:[Max Maintenance cost]])</f>
        <v>200</v>
      </c>
    </row>
    <row r="44" spans="2:7">
      <c r="B44">
        <v>4</v>
      </c>
      <c r="C44" t="s">
        <v>497</v>
      </c>
      <c r="D44" t="s">
        <v>452</v>
      </c>
      <c r="E44">
        <v>100</v>
      </c>
      <c r="F44">
        <v>250</v>
      </c>
      <c r="G44" s="99">
        <f>MEDIAN(Tableau5[[#This Row],[Min Maintenance cost]:[Max Maintenance cost]])</f>
        <v>175</v>
      </c>
    </row>
    <row r="45" spans="2:7">
      <c r="B45">
        <v>4</v>
      </c>
      <c r="C45" t="s">
        <v>497</v>
      </c>
      <c r="D45" t="s">
        <v>453</v>
      </c>
      <c r="E45">
        <v>90</v>
      </c>
      <c r="F45">
        <v>280</v>
      </c>
      <c r="G45" s="99">
        <f>MEDIAN(Tableau5[[#This Row],[Min Maintenance cost]:[Max Maintenance cost]])</f>
        <v>185</v>
      </c>
    </row>
    <row r="46" spans="2:7">
      <c r="B46">
        <v>4</v>
      </c>
      <c r="C46" t="s">
        <v>497</v>
      </c>
      <c r="D46" t="s">
        <v>454</v>
      </c>
      <c r="E46">
        <v>120</v>
      </c>
      <c r="F46">
        <v>350</v>
      </c>
      <c r="G46" s="99">
        <f>MEDIAN(Tableau5[[#This Row],[Min Maintenance cost]:[Max Maintenance cost]])</f>
        <v>235</v>
      </c>
    </row>
    <row r="47" spans="2:7">
      <c r="B47">
        <v>4</v>
      </c>
      <c r="C47" t="s">
        <v>497</v>
      </c>
      <c r="D47" t="s">
        <v>455</v>
      </c>
      <c r="E47">
        <v>160</v>
      </c>
      <c r="F47">
        <v>300</v>
      </c>
      <c r="G47" s="99">
        <f>MEDIAN(Tableau5[[#This Row],[Min Maintenance cost]:[Max Maintenance cost]])</f>
        <v>230</v>
      </c>
    </row>
    <row r="48" spans="2:7">
      <c r="B48">
        <v>4</v>
      </c>
      <c r="C48" t="s">
        <v>497</v>
      </c>
      <c r="D48" t="s">
        <v>456</v>
      </c>
      <c r="E48">
        <v>130</v>
      </c>
      <c r="F48">
        <v>250</v>
      </c>
      <c r="G48" s="99">
        <f>MEDIAN(Tableau5[[#This Row],[Min Maintenance cost]:[Max Maintenance cost]])</f>
        <v>190</v>
      </c>
    </row>
    <row r="49" spans="2:7">
      <c r="B49">
        <v>4</v>
      </c>
      <c r="C49" t="s">
        <v>497</v>
      </c>
      <c r="D49" t="s">
        <v>457</v>
      </c>
      <c r="E49">
        <v>120</v>
      </c>
      <c r="F49">
        <v>300</v>
      </c>
      <c r="G49" s="99">
        <f>MEDIAN(Tableau5[[#This Row],[Min Maintenance cost]:[Max Maintenance cost]])</f>
        <v>210</v>
      </c>
    </row>
    <row r="50" spans="2:7">
      <c r="B50">
        <v>4</v>
      </c>
      <c r="C50" t="s">
        <v>497</v>
      </c>
      <c r="D50" t="s">
        <v>458</v>
      </c>
      <c r="E50">
        <v>150</v>
      </c>
      <c r="F50">
        <v>240</v>
      </c>
      <c r="G50" s="99">
        <f>MEDIAN(Tableau5[[#This Row],[Min Maintenance cost]:[Max Maintenance cost]])</f>
        <v>195</v>
      </c>
    </row>
    <row r="51" spans="2:7">
      <c r="B51">
        <v>4</v>
      </c>
      <c r="C51" t="s">
        <v>497</v>
      </c>
      <c r="D51" t="s">
        <v>462</v>
      </c>
      <c r="E51">
        <v>180</v>
      </c>
      <c r="F51">
        <v>280</v>
      </c>
      <c r="G51" s="99">
        <f>MEDIAN(Tableau5[[#This Row],[Min Maintenance cost]:[Max Maintenance cost]])</f>
        <v>230</v>
      </c>
    </row>
    <row r="52" spans="2:7">
      <c r="B52">
        <v>4</v>
      </c>
      <c r="C52" t="s">
        <v>497</v>
      </c>
      <c r="D52" t="s">
        <v>460</v>
      </c>
      <c r="E52">
        <v>100</v>
      </c>
      <c r="F52">
        <v>250</v>
      </c>
      <c r="G52" s="99">
        <f>MEDIAN(Tableau5[[#This Row],[Min Maintenance cost]:[Max Maintenance cost]])</f>
        <v>175</v>
      </c>
    </row>
    <row r="53" spans="2:7">
      <c r="B53">
        <v>4</v>
      </c>
      <c r="C53" t="s">
        <v>497</v>
      </c>
      <c r="D53" t="s">
        <v>461</v>
      </c>
      <c r="E53">
        <v>100</v>
      </c>
      <c r="F53">
        <v>300</v>
      </c>
      <c r="G53" s="99">
        <f>MEDIAN(Tableau5[[#This Row],[Min Maintenance cost]:[Max Maintenance cost]])</f>
        <v>200</v>
      </c>
    </row>
    <row r="54" spans="2:7">
      <c r="B54">
        <v>4</v>
      </c>
      <c r="C54" t="s">
        <v>497</v>
      </c>
      <c r="D54" t="s">
        <v>462</v>
      </c>
      <c r="E54">
        <v>100</v>
      </c>
      <c r="F54">
        <v>260</v>
      </c>
      <c r="G54" s="99">
        <f>MEDIAN(Tableau5[[#This Row],[Min Maintenance cost]:[Max Maintenance cost]])</f>
        <v>180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r W Z 6 U p L t S L W k A A A A 9 Q A A A B I A H A B D b 2 5 m a W c v U G F j a 2 F n Z S 5 4 b W w g o h g A K K A U A A A A A A A A A A A A A A A A A A A A A A A A A A A A h Y / R C o I w G I V f R X b v N h e B y e 8 k v E 0 I g u h 2 6 N K R z t h m 8 9 2 6 6 J F 6 h Y y y u u v y f O c c O O d + v U E 2 d m 1 w k c a q X q c o w h Q F U p d 9 p X S d o s E d w x h l H L a i P I l a B l N Y 2 2 S 0 K k W N c + e E E O 8 9 9 g v c m 5 o w S i N y K D a 7 s p G d C J W 2 T u h S o k + r + t 9 C H P a v M Z z h F c X L m G E K Z G Z Q K P 3 1 2 T T 3 6 f 5 A y I f W D U b y o w n z N Z B Z A n l f 4 A 9 Q S w M E F A A C A A g A r W Z 6 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1 m e l I o i k e 4 D g A A A B E A A A A T A B w A R m 9 y b X V s Y X M v U 2 V j d G l v b j E u b S C i G A A o o B Q A A A A A A A A A A A A A A A A A A A A A A A A A A A A r T k 0 u y c z P U w i G 0 I b W A F B L A Q I t A B Q A A g A I A K 1 m e l K S 7 U i 1 p A A A A P U A A A A S A A A A A A A A A A A A A A A A A A A A A A B D b 2 5 m a W c v U G F j a 2 F n Z S 5 4 b W x Q S w E C L Q A U A A I A C A C t Z n p S D 8 r p q 6 Q A A A D p A A A A E w A A A A A A A A A A A A A A A A D w A A A A W 0 N v b n R l b n R f V H l w Z X N d L n h t b F B L A Q I t A B Q A A g A I A K 1 m e l 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x k J Q e 3 o i L R 6 5 a j E 0 D f A m B A A A A A A I A A A A A A B B m A A A A A Q A A I A A A A A I T + t k Z 3 L N 1 / J c E 1 C k / F K G h c K 9 J Y F T e 7 c d d N m h N f p w 5 A A A A A A 6 A A A A A A g A A I A A A A B t R X r h X D C m p n y h Q + u s c Z p T P j I 2 a H 8 C H s + O T O / / 9 E q b B U A A A A K V h Q M w 3 / 1 L f Z F / R W + 5 g m 5 W o W R c 8 i G E N 4 E y u Q v S Y V 6 J L a t D w 8 l D M p g N 0 N Z o A I A 5 p U h I q j G m C s O w l E L o Y e F L E H L 6 a W v n E 0 m E Q B n l a z X X I u 9 O 2 Q A A A A D 4 K f 8 3 + N C m y 9 g 6 s j I b m 1 E 7 Y m L 2 z 4 p c L L E l M d 1 O N L Q X 3 U J h C L R U o 6 o g v X b M 5 T o q w K y I K 3 K t Z d p 9 m m J I o H u Y 1 M p 8 = < / D a t a M a s h u p > 
</file>

<file path=customXml/itemProps1.xml><?xml version="1.0" encoding="utf-8"?>
<ds:datastoreItem xmlns:ds="http://schemas.openxmlformats.org/officeDocument/2006/customXml" ds:itemID="{BE2232CA-621F-4FBE-ACD3-8C5E20E965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ABOUT</vt:lpstr>
      <vt:lpstr>INFO</vt:lpstr>
      <vt:lpstr>Technologies</vt:lpstr>
      <vt:lpstr>Cost and Labour</vt:lpstr>
      <vt:lpstr>Purchase</vt:lpstr>
      <vt:lpstr>Labour-1</vt:lpstr>
      <vt:lpstr>Labour-2</vt:lpstr>
      <vt:lpstr>Labour-3</vt:lpstr>
      <vt:lpstr>Maintenance</vt:lpstr>
      <vt:lpstr>Wage</vt:lpstr>
      <vt:lpstr>Reports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用户</dc:creator>
  <cp:keywords/>
  <dc:description/>
  <cp:lastModifiedBy>Éloise Edom</cp:lastModifiedBy>
  <cp:revision/>
  <dcterms:created xsi:type="dcterms:W3CDTF">2020-11-12T15:31:09Z</dcterms:created>
  <dcterms:modified xsi:type="dcterms:W3CDTF">2021-04-01T14:11:25Z</dcterms:modified>
  <cp:category/>
  <cp:contentStatus/>
</cp:coreProperties>
</file>